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6255" tabRatio="783" activeTab="0"/>
  </bookViews>
  <sheets>
    <sheet name="Вз-14" sheetId="1" r:id="rId1"/>
    <sheet name="Уз-24" sheetId="2" r:id="rId2"/>
    <sheet name="Вз-24" sheetId="3" r:id="rId3"/>
    <sheet name="Уз-34" sheetId="4" r:id="rId4"/>
    <sheet name="Вз-34" sheetId="5" r:id="rId5"/>
    <sheet name="Вз-12" sheetId="6" r:id="rId6"/>
    <sheet name="Тс-22 и Вз-22" sheetId="7" r:id="rId7"/>
    <sheet name="Тс-32 и Вз-32" sheetId="8" r:id="rId8"/>
  </sheets>
  <definedNames>
    <definedName name="_xlnm.Print_Area" localSheetId="5">'Вз-12'!$A$1:$U$41</definedName>
    <definedName name="_xlnm.Print_Area" localSheetId="0">'Вз-14'!$A$1:$U$41</definedName>
    <definedName name="_xlnm.Print_Area" localSheetId="2">'Вз-24'!$A$1:$U$42</definedName>
    <definedName name="_xlnm.Print_Area" localSheetId="4">'Вз-34'!$A$1:$U$46</definedName>
    <definedName name="_xlnm.Print_Area" localSheetId="6">'Тс-22 и Вз-22'!$A$1:$U$50</definedName>
    <definedName name="_xlnm.Print_Area" localSheetId="7">'Тс-32 и Вз-32'!$A$1:$U$52</definedName>
    <definedName name="_xlnm.Print_Area" localSheetId="1">'Уз-24'!$A$1:$U$41</definedName>
    <definedName name="_xlnm.Print_Area" localSheetId="3">'Уз-34'!$A$1:$U$40</definedName>
  </definedNames>
  <calcPr fullCalcOnLoad="1"/>
</workbook>
</file>

<file path=xl/sharedStrings.xml><?xml version="1.0" encoding="utf-8"?>
<sst xmlns="http://schemas.openxmlformats.org/spreadsheetml/2006/main" count="1182" uniqueCount="230">
  <si>
    <t>№</t>
  </si>
  <si>
    <t>договор</t>
  </si>
  <si>
    <t>Тарификационный список  преподавателей №</t>
  </si>
  <si>
    <t>____________________________________</t>
  </si>
  <si>
    <t>Показатели:</t>
  </si>
  <si>
    <t>Занимаемая должность(с указанием предмета)</t>
  </si>
  <si>
    <t>Номер док-та и дата выдачи</t>
  </si>
  <si>
    <t>Пед.стаж</t>
  </si>
  <si>
    <t>Число часов в м-ц</t>
  </si>
  <si>
    <t>доплата</t>
  </si>
  <si>
    <t>Согласовано</t>
  </si>
  <si>
    <t>Оконченное учебное заведение</t>
  </si>
  <si>
    <t>кл.рук</t>
  </si>
  <si>
    <t>зав.каб</t>
  </si>
  <si>
    <t xml:space="preserve">Всего заработная плата в месяц </t>
  </si>
  <si>
    <t>проверка тетрадей</t>
  </si>
  <si>
    <t>Оклад согласно ППРК № 1193 от 31.12.2015 г. (оклад по G)</t>
  </si>
  <si>
    <t>Заработная плата в месяц по НСОТ (G)</t>
  </si>
  <si>
    <t>%</t>
  </si>
  <si>
    <t>сумма</t>
  </si>
  <si>
    <t>высшее</t>
  </si>
  <si>
    <t>Ставка</t>
  </si>
  <si>
    <t>Утверждаю</t>
  </si>
  <si>
    <t>Заместитель руководителя</t>
  </si>
  <si>
    <t>кол-во часов</t>
  </si>
  <si>
    <t>повышение за работу в сельс мест 25%</t>
  </si>
  <si>
    <t>Звено, ступень по блокам</t>
  </si>
  <si>
    <t xml:space="preserve">Надбавка 10% </t>
  </si>
  <si>
    <t>на 1 сентября 2019 года</t>
  </si>
  <si>
    <t>_____________________ Альжанова М.Х.</t>
  </si>
  <si>
    <t>за работу с детьми с ограниченными  возможностями 40 %</t>
  </si>
  <si>
    <t>за работу при учреждении уголовно-исполнительной системы 30 %</t>
  </si>
  <si>
    <t>Кустанайский государственный университет</t>
  </si>
  <si>
    <t>Специальность: 0105000 Начальное образование</t>
  </si>
  <si>
    <t>Курс 2</t>
  </si>
  <si>
    <t>Количество учащихся,всего- 14</t>
  </si>
  <si>
    <t xml:space="preserve">Кустанайский педагогический институт им. 50-летия СССР </t>
  </si>
  <si>
    <t>преподаватель новых педагогических технологий</t>
  </si>
  <si>
    <t>ЖБ 0328795 от 24.06.2003</t>
  </si>
  <si>
    <t xml:space="preserve">Костанайский государственный университет им. А. Байтурсынова </t>
  </si>
  <si>
    <t>24 года</t>
  </si>
  <si>
    <t>B1-4</t>
  </si>
  <si>
    <t>Омский государственный педагогический университет</t>
  </si>
  <si>
    <t>105524 1400995 от 20.01.2016</t>
  </si>
  <si>
    <t>10 лет</t>
  </si>
  <si>
    <t>ЖБ-II № 0096169 от 11.06.1996</t>
  </si>
  <si>
    <t>34 года       5 мес.</t>
  </si>
  <si>
    <t>Костанайский государственный педагогический университет</t>
  </si>
  <si>
    <t xml:space="preserve">ЖБ-Б № 1354834 от 14.06.2018 </t>
  </si>
  <si>
    <t>Кустанайский государственный университет им.А.Байтурсынова</t>
  </si>
  <si>
    <t>ЖБ-II № 0172462 от 27.06.1997</t>
  </si>
  <si>
    <t xml:space="preserve">14 лет
5 мес.
</t>
  </si>
  <si>
    <t>Казахский государственный женский педагогический университет</t>
  </si>
  <si>
    <t>ЖБ-Б № 1015440 от 01.07.2017</t>
  </si>
  <si>
    <t>3 года        6 мес.</t>
  </si>
  <si>
    <t>Аркалыкский педагогический институт</t>
  </si>
  <si>
    <t>ЖБ-II № 0052138 от 11.07.1995</t>
  </si>
  <si>
    <t>8 лет</t>
  </si>
  <si>
    <t>ИВ № 323504 от 27.10.1</t>
  </si>
  <si>
    <t>38 лет   3 мес.</t>
  </si>
  <si>
    <t>Аркалыкский педагогический институт им. И. Алтынсарина</t>
  </si>
  <si>
    <t xml:space="preserve">МВ № 111991 от 30.06.1984 </t>
  </si>
  <si>
    <t>28 лет             4 мес.</t>
  </si>
  <si>
    <t>Кустанайский педагогический институт им. 50-летия СССР</t>
  </si>
  <si>
    <t>НВ № 099921 от 05.07.1989</t>
  </si>
  <si>
    <t>28 лет             5 мес.</t>
  </si>
  <si>
    <t>Кокшетауский университет им. А.Мырзахметова</t>
  </si>
  <si>
    <t>ЖООК-М № 0071322 от 09.07.2015</t>
  </si>
  <si>
    <t>17 лет</t>
  </si>
  <si>
    <t>Костанайский социально-технический университет им. З.Алдамжар</t>
  </si>
  <si>
    <t xml:space="preserve">ЖБ-Б № 1113031 от 21.06.2016 </t>
  </si>
  <si>
    <t>6 лет</t>
  </si>
  <si>
    <t>КВ № 198671 от 28.06.1984</t>
  </si>
  <si>
    <t>39 лет              10 мес.</t>
  </si>
  <si>
    <t>Костанайский государственный  университет им.                                  А.  Байтурсынова</t>
  </si>
  <si>
    <t>ЖБ № 0015456 от 26.04. 2000</t>
  </si>
  <si>
    <t>24 года       11 мес.</t>
  </si>
  <si>
    <t>Промежутачная аттестация</t>
  </si>
  <si>
    <t>Консультация</t>
  </si>
  <si>
    <t>Курс 3</t>
  </si>
  <si>
    <t>Количество учащихся,всего- 37</t>
  </si>
  <si>
    <t>Костанайский государственный университет им. А.Байтурсынова</t>
  </si>
  <si>
    <t>ЖООК-М № 0048748 от  27.06.2014</t>
  </si>
  <si>
    <t>5 лет</t>
  </si>
  <si>
    <t>105524 0849277 от 06.02.2015</t>
  </si>
  <si>
    <t>13 года       11 мес.</t>
  </si>
  <si>
    <t>Костанайский государственный педагогический институт</t>
  </si>
  <si>
    <t>ЖБ № 0598127 от 06.07.2005</t>
  </si>
  <si>
    <t>38 лет</t>
  </si>
  <si>
    <t>Итоговая аттестация</t>
  </si>
  <si>
    <t>Костанайский гуманитарный институт</t>
  </si>
  <si>
    <t>ЖБ № 0650941 от 22.06.2005</t>
  </si>
  <si>
    <t>37 лет             11 мес.</t>
  </si>
  <si>
    <t>Специальность: 010100 Дошкольное воспитание и обучение</t>
  </si>
  <si>
    <t>Курс 1</t>
  </si>
  <si>
    <t>Количество учащихся,всего- 25</t>
  </si>
  <si>
    <t>Образование  (высшее)</t>
  </si>
  <si>
    <t>Образование   (высшее)</t>
  </si>
  <si>
    <t>105524 0849482 от 09.07.2015</t>
  </si>
  <si>
    <t xml:space="preserve">Кустанайский педагогический институт имени 50-летия СССР </t>
  </si>
  <si>
    <t>24 года      11 мес.</t>
  </si>
  <si>
    <t>УВ № 695344        от 25.06.1992</t>
  </si>
  <si>
    <t>ЖБ № 0061937      от 03.07.1999</t>
  </si>
  <si>
    <t>24 года          3 мес.</t>
  </si>
  <si>
    <t>Костанайский государственный университет им.А.Байтурсынова</t>
  </si>
  <si>
    <t>преподаватель психологии</t>
  </si>
  <si>
    <t>Челябинский государственный педагогический университет</t>
  </si>
  <si>
    <t xml:space="preserve">ДВС № 1857760 от 24.02.2003 </t>
  </si>
  <si>
    <t>13 лет         9 мес.</t>
  </si>
  <si>
    <t>преподаватель психологии, методики формирования элементарных математических представлений</t>
  </si>
  <si>
    <t xml:space="preserve">Кустанайский государственный университет </t>
  </si>
  <si>
    <t>23 года</t>
  </si>
  <si>
    <t>ЖБ-II № 0096009             от 27.06.1996</t>
  </si>
  <si>
    <t>ЖБ № 0038963 от 21.06.2008</t>
  </si>
  <si>
    <t>20 лет          10 мес.</t>
  </si>
  <si>
    <t xml:space="preserve">Костанайский гуманитарный институт </t>
  </si>
  <si>
    <t>ЖБ № 0247905 от 27.06.2009</t>
  </si>
  <si>
    <t>34 года</t>
  </si>
  <si>
    <t>преподаватель детской литературы, выразительного чтения</t>
  </si>
  <si>
    <t>Талды-Курганский педагогичсекий институт им.И. Джансугурова</t>
  </si>
  <si>
    <t xml:space="preserve">ТВ № 718137 от 06.07.1989 </t>
  </si>
  <si>
    <t>51 год              1 мес.</t>
  </si>
  <si>
    <t>105524 3548577 от 18.12.2017</t>
  </si>
  <si>
    <t>преподаватель  теории и методики физического воспитания</t>
  </si>
  <si>
    <t>ЖБ № 0114977 от 12.06.2017</t>
  </si>
  <si>
    <t>преподаватель основ изобразительного искусства с методикой обучения</t>
  </si>
  <si>
    <t>Количество учащихся,всего- 18</t>
  </si>
  <si>
    <t>ЖБ-II № 0095774 от 31.05.1996</t>
  </si>
  <si>
    <t>ЖБ-II № 0096169              от 11.06.1996</t>
  </si>
  <si>
    <t xml:space="preserve">Магнитогорский ордена «Знак Почета государственный педагогический институт» </t>
  </si>
  <si>
    <t xml:space="preserve">ЗВ № 472661 от 26.04.1983 </t>
  </si>
  <si>
    <t>Количество учащихся,всего- 22</t>
  </si>
  <si>
    <t xml:space="preserve"> дисциплин по выбору обучающихся «Учитель начального обучения иностранному языку»</t>
  </si>
  <si>
    <t>преподаватель профессионального иностранного (английского) языка</t>
  </si>
  <si>
    <t>преподаватель  основ политологии и социологии</t>
  </si>
  <si>
    <t>преподаватель педагогики;  методики научно-педагогического исследования</t>
  </si>
  <si>
    <t>преподаватель физического воспитания с методикой, ритмика</t>
  </si>
  <si>
    <t>преподаватель профессионального казахского языка</t>
  </si>
  <si>
    <t xml:space="preserve">преподаватель  основ философии </t>
  </si>
  <si>
    <t>преподаватель естествознания с методикой познания мира; обществознание и самопознание с методикой; технологии и методики обучения</t>
  </si>
  <si>
    <t>преподаватель музыки с методикой музыкального обучения</t>
  </si>
  <si>
    <t>преподаватель основы изобразительного искусства и методика обучения</t>
  </si>
  <si>
    <t>преподаватель теоретических основ математики и методики обучения математики</t>
  </si>
  <si>
    <t xml:space="preserve">преподаватель современного русского языка и методики обучения русскому языку, каллиграфии </t>
  </si>
  <si>
    <t>преподаватель самопознания</t>
  </si>
  <si>
    <t xml:space="preserve">преподаватель  детской литературы и практикума по выразительному чтению </t>
  </si>
  <si>
    <t xml:space="preserve">преподаватель основ педагогического мастерства 
</t>
  </si>
  <si>
    <t xml:space="preserve">
преподаватель этнопедагогики, основ экономики
</t>
  </si>
  <si>
    <t>преподаватель технологии и методики обучения; организации учебно-воспитательного процесса в малокомплектной школе; основы проектной деятельности</t>
  </si>
  <si>
    <t>преподаватель основ права и охраны труда</t>
  </si>
  <si>
    <t>преподаватель культурологии</t>
  </si>
  <si>
    <t>преподаватель истории Казахстана</t>
  </si>
  <si>
    <t>преподаватель анатомии, физиологии и гигиены детей</t>
  </si>
  <si>
    <t>преподаватель компьютерной технологии</t>
  </si>
  <si>
    <t xml:space="preserve">преподаватель педагогики </t>
  </si>
  <si>
    <t>преподаватель теории и методики развития речи, методики ознакомления детей с природой и основами экологии; методики формирования элементарных математических представлений</t>
  </si>
  <si>
    <t>преподаватель теории и методики музыкального воспитания</t>
  </si>
  <si>
    <t xml:space="preserve">преподаватель основ права, основ философии  </t>
  </si>
  <si>
    <t>преподаватель  профессионального казахского языка</t>
  </si>
  <si>
    <t>преподаватель современного русского языка</t>
  </si>
  <si>
    <t>преподаватель технологии и методики обучения</t>
  </si>
  <si>
    <t>преподаватель этнопедагогики, педагогики</t>
  </si>
  <si>
    <t>преподаватель теории и методики развития речи,  самопознания, методики ознакомления детей с природой и основами экологии; методики формирования элементарных математических представлений</t>
  </si>
  <si>
    <t>преподаватель  теории и методики музыкального воспитания</t>
  </si>
  <si>
    <t xml:space="preserve">
преподаватель  основ экономики, охраны труда
</t>
  </si>
  <si>
    <t>41 год         11 мес.</t>
  </si>
  <si>
    <t>преподаватель педагогики</t>
  </si>
  <si>
    <t>преподаватель   методов педагогических исследований, основ педагогической эитики</t>
  </si>
  <si>
    <t>преподаватель делопроизводства на государственном языке</t>
  </si>
  <si>
    <t>преподаватель основ логопедии</t>
  </si>
  <si>
    <t>Челябинский государственный институт культуры</t>
  </si>
  <si>
    <t>преподаватель ритмики с основами хореографии</t>
  </si>
  <si>
    <t>107418 0911391 от 08.12.2017</t>
  </si>
  <si>
    <t>6 лет            11 мес.</t>
  </si>
  <si>
    <t>преподаватель охраны и защиты жизни детей</t>
  </si>
  <si>
    <t>преподаватель основ педиатрии</t>
  </si>
  <si>
    <t>ЖБ № 0441474 от 01.07.2004</t>
  </si>
  <si>
    <t>13 лет         6 мес.</t>
  </si>
  <si>
    <t>преподаватель   педагогики</t>
  </si>
  <si>
    <t>бюджет</t>
  </si>
  <si>
    <t>Количество учащихся,всего - 35</t>
  </si>
  <si>
    <t>преподаватель  профессионального русского языка</t>
  </si>
  <si>
    <t>Житомирский  государственный педагогический институт имени И. Франко</t>
  </si>
  <si>
    <t>УВ № 790060 от 28.06.1991</t>
  </si>
  <si>
    <t>24 года            5 мес.</t>
  </si>
  <si>
    <t>преподаватель  профессионального казахского языка, современного казахского языка</t>
  </si>
  <si>
    <t>преподаватель самопознания; педагогики; теори и методики физического воспитания</t>
  </si>
  <si>
    <t>ЖБ-II № 0047262 от 26.06.1995</t>
  </si>
  <si>
    <t>22 года          7 мес.</t>
  </si>
  <si>
    <t xml:space="preserve">ЖБ-Б № 0028599 от 15.06.2011 </t>
  </si>
  <si>
    <t>ЖБ 0062371 от 31.05.1999</t>
  </si>
  <si>
    <t>Джезказганский педагогический институт</t>
  </si>
  <si>
    <t xml:space="preserve">НВ № 087130     от 02.07.1987 </t>
  </si>
  <si>
    <t>преподаватель основ изобразительного искусства с методикой обучения; технологии и методики обучения</t>
  </si>
  <si>
    <t>Количество учащихся,всего - 50</t>
  </si>
  <si>
    <t>преподаватель  основ политологии и социологии, охраны труда, охраны и защиты детей</t>
  </si>
  <si>
    <t>преподаватель  курсового проектирования</t>
  </si>
  <si>
    <t>преподаватель педагогики,   методов педагогических исследований, основ педагогической эитики, курсового проектирования</t>
  </si>
  <si>
    <t>преподаватель   методов педагогических исследований, основ педагогической эитики,  курсового проектирования</t>
  </si>
  <si>
    <t>преподаватель психологии, методики формирования элементарных математических представлений,  курсового проектирования</t>
  </si>
  <si>
    <t>преподаватель основ логопедии,  курсового проектирования</t>
  </si>
  <si>
    <t>преподаватель основ изобразительного искусства с методикой обучения,  курсового проектирования</t>
  </si>
  <si>
    <t>преподаватель основ изобразительного искусства с методикой обучения; технологии и методики обучения, курсового проектирования</t>
  </si>
  <si>
    <t>преподаватель производственного обучения</t>
  </si>
  <si>
    <t>преподаватель  педагогики</t>
  </si>
  <si>
    <t>преподаватель этнопедагогики; методики ознакомления детей с природой и основами экологии</t>
  </si>
  <si>
    <t>преподаватель факультативных занятий</t>
  </si>
  <si>
    <t>ЖБ-Б № 1063318 от 12.06.2017</t>
  </si>
  <si>
    <t>2 год</t>
  </si>
  <si>
    <t>7-9 лет</t>
  </si>
  <si>
    <t>2 года</t>
  </si>
  <si>
    <t xml:space="preserve">Директор </t>
  </si>
  <si>
    <t>КГКП "Костанайский педагогический колледж"</t>
  </si>
  <si>
    <t>Управления образования акимата Костанайской области</t>
  </si>
  <si>
    <t>_____________________________ Уразамбетова Г.У.</t>
  </si>
  <si>
    <t xml:space="preserve">ГУ "Управление образования акимата Костанайской области"     </t>
  </si>
  <si>
    <t>23 года          7 мес.</t>
  </si>
  <si>
    <t>Занимаемая должность (с указанием предмета)</t>
  </si>
  <si>
    <t>Число часов- 41,5</t>
  </si>
  <si>
    <t>Бюджетная программа: (024-015) Заочное</t>
  </si>
  <si>
    <t xml:space="preserve"> с/счет( 052-015) Заочное</t>
  </si>
  <si>
    <t>Число часов - 70,8</t>
  </si>
  <si>
    <t>Число часов - 35,4</t>
  </si>
  <si>
    <t>Число часов- 34,2</t>
  </si>
  <si>
    <t>Число часов - 83,2</t>
  </si>
  <si>
    <t>Число часов- 48,2</t>
  </si>
  <si>
    <t>Число часов- 27,8</t>
  </si>
  <si>
    <t xml:space="preserve"> с/счет Заочное</t>
  </si>
  <si>
    <t xml:space="preserve"> с/счет  Заочное</t>
  </si>
  <si>
    <t>ИТОГО</t>
  </si>
</sst>
</file>

<file path=xl/styles.xml><?xml version="1.0" encoding="utf-8"?>
<styleSheet xmlns="http://schemas.openxmlformats.org/spreadsheetml/2006/main">
  <numFmts count="3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0"/>
    <numFmt numFmtId="177" formatCode="0.0000"/>
    <numFmt numFmtId="178" formatCode="0.000000"/>
    <numFmt numFmtId="179" formatCode="0.0000000"/>
    <numFmt numFmtId="180" formatCode="_-* #,##0.0_р_._-;\-* #,##0.0_р_._-;_-* &quot;-&quot;??_р_._-;_-@_-"/>
    <numFmt numFmtId="181" formatCode="_-* #,##0_р_._-;\-* #,##0_р_._-;_-* &quot;-&quot;??_р_._-;_-@_-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mmm/yyyy"/>
    <numFmt numFmtId="18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top" wrapText="1"/>
    </xf>
    <xf numFmtId="4" fontId="3" fillId="34" borderId="0" xfId="0" applyNumberFormat="1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top" wrapText="1"/>
    </xf>
    <xf numFmtId="0" fontId="10" fillId="34" borderId="0" xfId="0" applyFont="1" applyFill="1" applyAlignment="1">
      <alignment vertical="top" wrapText="1"/>
    </xf>
    <xf numFmtId="0" fontId="5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top" wrapText="1"/>
    </xf>
    <xf numFmtId="0" fontId="46" fillId="34" borderId="10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34" borderId="0" xfId="0" applyFont="1" applyFill="1" applyAlignment="1">
      <alignment horizontal="left" wrapText="1"/>
    </xf>
    <xf numFmtId="0" fontId="8" fillId="34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60" zoomScaleNormal="70" zoomScalePageLayoutView="0" workbookViewId="0" topLeftCell="A12">
      <selection activeCell="B39" sqref="B39"/>
    </sheetView>
  </sheetViews>
  <sheetFormatPr defaultColWidth="9.00390625" defaultRowHeight="12.75"/>
  <cols>
    <col min="1" max="1" width="4.00390625" style="0" customWidth="1"/>
    <col min="2" max="2" width="34.25390625" style="38" customWidth="1"/>
    <col min="3" max="3" width="12.375" style="38" customWidth="1"/>
    <col min="4" max="4" width="27.375" style="38" customWidth="1"/>
    <col min="5" max="5" width="19.375" style="38" customWidth="1"/>
    <col min="6" max="6" width="11.00390625" style="38" customWidth="1"/>
    <col min="7" max="7" width="10.75390625" style="38" customWidth="1"/>
    <col min="8" max="8" width="18.625" style="38" customWidth="1"/>
    <col min="9" max="9" width="10.00390625" style="38" customWidth="1"/>
    <col min="10" max="10" width="8.375" style="38" customWidth="1"/>
    <col min="11" max="11" width="13.00390625" style="38" customWidth="1"/>
    <col min="14" max="15" width="8.625" style="0" customWidth="1"/>
    <col min="16" max="16" width="10.00390625" style="0" bestFit="1" customWidth="1"/>
    <col min="17" max="17" width="24.875" style="0" customWidth="1"/>
    <col min="18" max="18" width="29.625" style="0" customWidth="1"/>
    <col min="19" max="19" width="15.00390625" style="0" customWidth="1"/>
    <col min="20" max="20" width="10.00390625" style="0" bestFit="1" customWidth="1"/>
    <col min="21" max="21" width="10.75390625" style="0" customWidth="1"/>
  </cols>
  <sheetData>
    <row r="1" spans="1:21" ht="15">
      <c r="A1" s="5" t="s">
        <v>22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6"/>
      <c r="M1" s="5" t="s">
        <v>10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211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6"/>
      <c r="M2" s="5" t="s">
        <v>23</v>
      </c>
      <c r="N2" s="5"/>
      <c r="O2" s="5"/>
      <c r="P2" s="5"/>
      <c r="Q2" s="5"/>
      <c r="R2" s="5"/>
      <c r="S2" s="5"/>
      <c r="T2" s="6"/>
      <c r="U2" s="6"/>
    </row>
    <row r="3" spans="1:21" ht="18" customHeight="1">
      <c r="A3" s="5" t="s">
        <v>212</v>
      </c>
      <c r="B3" s="34"/>
      <c r="C3" s="34"/>
      <c r="D3" s="35"/>
      <c r="E3" s="35"/>
      <c r="F3" s="35" t="s">
        <v>2</v>
      </c>
      <c r="G3" s="35"/>
      <c r="H3" s="35"/>
      <c r="I3" s="35"/>
      <c r="J3" s="35"/>
      <c r="K3" s="35"/>
      <c r="L3" s="6"/>
      <c r="M3" s="89" t="s">
        <v>215</v>
      </c>
      <c r="N3" s="89"/>
      <c r="O3" s="89"/>
      <c r="P3" s="89"/>
      <c r="Q3" s="89"/>
      <c r="R3" s="89"/>
      <c r="S3" s="89"/>
      <c r="T3" s="6"/>
      <c r="U3" s="6"/>
    </row>
    <row r="4" spans="1:21" ht="15">
      <c r="A4" s="5" t="s">
        <v>213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6"/>
      <c r="M4" s="5" t="s">
        <v>29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214</v>
      </c>
      <c r="B5" s="34"/>
      <c r="C5" s="34"/>
      <c r="D5" s="35"/>
      <c r="E5" s="35"/>
      <c r="F5" s="35" t="s">
        <v>3</v>
      </c>
      <c r="G5" s="35"/>
      <c r="H5" s="35"/>
      <c r="I5" s="35"/>
      <c r="J5" s="35"/>
      <c r="K5" s="35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35"/>
      <c r="C6" s="35"/>
      <c r="D6" s="35"/>
      <c r="E6" s="35"/>
      <c r="F6" s="35"/>
      <c r="G6" s="35"/>
      <c r="H6" s="35"/>
      <c r="I6" s="35"/>
      <c r="J6" s="35"/>
      <c r="K6" s="35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35"/>
      <c r="C7" s="35"/>
      <c r="D7" s="35"/>
      <c r="E7" s="35"/>
      <c r="F7" s="35"/>
      <c r="G7" s="35"/>
      <c r="H7" s="35"/>
      <c r="I7" s="35"/>
      <c r="J7" s="35"/>
      <c r="K7" s="3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35"/>
      <c r="C8" s="35"/>
      <c r="D8" s="35"/>
      <c r="E8" s="35"/>
      <c r="F8" s="35" t="s">
        <v>28</v>
      </c>
      <c r="G8" s="35"/>
      <c r="H8" s="35"/>
      <c r="I8" s="35"/>
      <c r="J8" s="35"/>
      <c r="K8" s="3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35"/>
      <c r="C9" s="35"/>
      <c r="D9" s="35"/>
      <c r="E9" s="35"/>
      <c r="F9" s="36" t="s">
        <v>3</v>
      </c>
      <c r="G9" s="36"/>
      <c r="H9" s="36"/>
      <c r="I9" s="36"/>
      <c r="J9" s="35"/>
      <c r="K9" s="35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35"/>
      <c r="C11" s="37"/>
      <c r="D11" s="35"/>
      <c r="E11" s="35"/>
      <c r="F11" s="35"/>
      <c r="G11" s="35"/>
      <c r="H11" s="35"/>
      <c r="I11" s="35"/>
      <c r="J11" s="35"/>
      <c r="K11" s="35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6"/>
      <c r="N12" s="6"/>
      <c r="O12" s="6"/>
      <c r="P12" s="6" t="s">
        <v>4</v>
      </c>
      <c r="Q12" s="6"/>
      <c r="R12" s="6"/>
      <c r="S12" s="6"/>
      <c r="T12" s="6"/>
      <c r="U12" s="6"/>
    </row>
    <row r="13" spans="1:21" ht="15">
      <c r="A13" s="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6"/>
      <c r="N13" s="6"/>
      <c r="O13" s="6"/>
      <c r="P13" s="35" t="s">
        <v>227</v>
      </c>
      <c r="Q13" s="35"/>
      <c r="R13" s="35"/>
      <c r="S13" s="35"/>
      <c r="T13" s="35"/>
      <c r="U13" s="35"/>
    </row>
    <row r="14" spans="1:21" ht="15">
      <c r="A14" s="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6"/>
      <c r="N14" s="6"/>
      <c r="O14" s="6"/>
      <c r="P14" s="35" t="s">
        <v>93</v>
      </c>
      <c r="Q14" s="35"/>
      <c r="R14" s="35"/>
      <c r="S14" s="35"/>
      <c r="T14" s="35"/>
      <c r="U14" s="35"/>
    </row>
    <row r="15" spans="1:21" ht="15">
      <c r="A15" s="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6"/>
      <c r="N15" s="6"/>
      <c r="O15" s="6"/>
      <c r="P15" s="6" t="s">
        <v>94</v>
      </c>
      <c r="Q15" s="6"/>
      <c r="R15" s="6"/>
      <c r="S15" s="6"/>
      <c r="T15" s="6"/>
      <c r="U15" s="6"/>
    </row>
    <row r="16" spans="1:21" ht="15">
      <c r="A16" s="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6"/>
      <c r="N16" s="6"/>
      <c r="O16" s="6"/>
      <c r="P16" s="6" t="s">
        <v>95</v>
      </c>
      <c r="Q16" s="6"/>
      <c r="R16" s="6"/>
      <c r="S16" s="6"/>
      <c r="T16" s="6"/>
      <c r="U16" s="6"/>
    </row>
    <row r="17" spans="1:21" ht="15">
      <c r="A17" s="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6"/>
      <c r="N17" s="6"/>
      <c r="O17" s="6"/>
      <c r="P17" s="6" t="s">
        <v>1</v>
      </c>
      <c r="Q17" s="88">
        <v>25</v>
      </c>
      <c r="R17" s="6"/>
      <c r="S17" s="6"/>
      <c r="T17" s="6"/>
      <c r="U17" s="6"/>
    </row>
    <row r="18" spans="1:21" ht="15">
      <c r="A18" s="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6"/>
      <c r="N18" s="6"/>
      <c r="O18" s="6"/>
      <c r="P18" s="6" t="s">
        <v>218</v>
      </c>
      <c r="Q18" s="6"/>
      <c r="R18" s="6"/>
      <c r="S18" s="6"/>
      <c r="T18" s="6"/>
      <c r="U18" s="6"/>
    </row>
    <row r="19" spans="1:21" ht="15">
      <c r="A19" s="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">
      <c r="A20" s="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93" t="s">
        <v>0</v>
      </c>
      <c r="B21" s="90" t="s">
        <v>217</v>
      </c>
      <c r="C21" s="90" t="s">
        <v>96</v>
      </c>
      <c r="D21" s="90" t="s">
        <v>11</v>
      </c>
      <c r="E21" s="90" t="s">
        <v>6</v>
      </c>
      <c r="F21" s="90" t="s">
        <v>7</v>
      </c>
      <c r="G21" s="90" t="s">
        <v>26</v>
      </c>
      <c r="H21" s="90" t="s">
        <v>16</v>
      </c>
      <c r="I21" s="90" t="s">
        <v>21</v>
      </c>
      <c r="J21" s="90" t="s">
        <v>8</v>
      </c>
      <c r="K21" s="90" t="s">
        <v>17</v>
      </c>
      <c r="L21" s="96" t="s">
        <v>9</v>
      </c>
      <c r="M21" s="96"/>
      <c r="N21" s="96"/>
      <c r="O21" s="96"/>
      <c r="P21" s="96"/>
      <c r="Q21" s="96"/>
      <c r="R21" s="96"/>
      <c r="S21" s="96"/>
      <c r="T21" s="93" t="s">
        <v>27</v>
      </c>
      <c r="U21" s="93" t="s">
        <v>14</v>
      </c>
    </row>
    <row r="22" spans="1:21" ht="15">
      <c r="A22" s="94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3" t="s">
        <v>12</v>
      </c>
      <c r="M22" s="93" t="s">
        <v>13</v>
      </c>
      <c r="N22" s="96" t="s">
        <v>15</v>
      </c>
      <c r="O22" s="96"/>
      <c r="P22" s="96"/>
      <c r="Q22" s="93" t="s">
        <v>30</v>
      </c>
      <c r="R22" s="93" t="s">
        <v>31</v>
      </c>
      <c r="S22" s="93" t="s">
        <v>25</v>
      </c>
      <c r="T22" s="94"/>
      <c r="U22" s="94"/>
    </row>
    <row r="23" spans="1:21" ht="30">
      <c r="A23" s="95"/>
      <c r="B23" s="92"/>
      <c r="C23" s="91"/>
      <c r="D23" s="92"/>
      <c r="E23" s="92"/>
      <c r="F23" s="92"/>
      <c r="G23" s="92"/>
      <c r="H23" s="92"/>
      <c r="I23" s="92"/>
      <c r="J23" s="92"/>
      <c r="K23" s="92"/>
      <c r="L23" s="95"/>
      <c r="M23" s="95"/>
      <c r="N23" s="9" t="s">
        <v>18</v>
      </c>
      <c r="O23" s="9" t="s">
        <v>24</v>
      </c>
      <c r="P23" s="9" t="s">
        <v>19</v>
      </c>
      <c r="Q23" s="95"/>
      <c r="R23" s="95"/>
      <c r="S23" s="95"/>
      <c r="T23" s="95"/>
      <c r="U23" s="95"/>
    </row>
    <row r="24" spans="1:21" ht="46.5" customHeight="1">
      <c r="A24" s="15">
        <v>1</v>
      </c>
      <c r="B24" s="82" t="s">
        <v>118</v>
      </c>
      <c r="C24" s="72" t="s">
        <v>20</v>
      </c>
      <c r="D24" s="56" t="s">
        <v>119</v>
      </c>
      <c r="E24" s="74" t="s">
        <v>120</v>
      </c>
      <c r="F24" s="49" t="s">
        <v>121</v>
      </c>
      <c r="G24" s="44" t="s">
        <v>41</v>
      </c>
      <c r="H24" s="45">
        <f>5.31*17697</f>
        <v>93971.06999999999</v>
      </c>
      <c r="I24" s="45">
        <f aca="true" t="shared" si="0" ref="I24:I38">H24/72</f>
        <v>1305.15375</v>
      </c>
      <c r="J24" s="46">
        <v>2.2</v>
      </c>
      <c r="K24" s="45">
        <f aca="true" t="shared" si="1" ref="K24:K38">I24*J24</f>
        <v>2871.3382500000002</v>
      </c>
      <c r="L24" s="23"/>
      <c r="M24" s="23"/>
      <c r="N24" s="23"/>
      <c r="O24" s="23"/>
      <c r="P24" s="23"/>
      <c r="Q24" s="23"/>
      <c r="R24" s="23"/>
      <c r="S24" s="23"/>
      <c r="T24" s="23">
        <f aca="true" t="shared" si="2" ref="T24:T38">K24*10%</f>
        <v>287.13382500000006</v>
      </c>
      <c r="U24" s="23">
        <f aca="true" t="shared" si="3" ref="U24:U38">K24+L24+M24+P24+Q24+R24+S24+T24</f>
        <v>3158.472075</v>
      </c>
    </row>
    <row r="25" spans="1:21" ht="42.75" customHeight="1">
      <c r="A25" s="15">
        <v>2</v>
      </c>
      <c r="B25" s="73" t="s">
        <v>153</v>
      </c>
      <c r="C25" s="72" t="s">
        <v>20</v>
      </c>
      <c r="D25" s="56" t="s">
        <v>86</v>
      </c>
      <c r="E25" s="83" t="s">
        <v>207</v>
      </c>
      <c r="F25" s="44" t="s">
        <v>208</v>
      </c>
      <c r="G25" s="44" t="s">
        <v>41</v>
      </c>
      <c r="H25" s="45">
        <f>4.57*17697</f>
        <v>80875.29000000001</v>
      </c>
      <c r="I25" s="45">
        <f t="shared" si="0"/>
        <v>1123.2679166666667</v>
      </c>
      <c r="J25" s="46">
        <v>2.6</v>
      </c>
      <c r="K25" s="45">
        <f t="shared" si="1"/>
        <v>2920.4965833333335</v>
      </c>
      <c r="L25" s="23"/>
      <c r="M25" s="23"/>
      <c r="N25" s="23"/>
      <c r="O25" s="23"/>
      <c r="P25" s="23"/>
      <c r="Q25" s="23"/>
      <c r="R25" s="23"/>
      <c r="S25" s="23"/>
      <c r="T25" s="23">
        <f t="shared" si="2"/>
        <v>292.04965833333335</v>
      </c>
      <c r="U25" s="23">
        <f t="shared" si="3"/>
        <v>3212.546241666667</v>
      </c>
    </row>
    <row r="26" spans="1:21" ht="48" customHeight="1">
      <c r="A26" s="15">
        <v>3</v>
      </c>
      <c r="B26" s="73" t="s">
        <v>152</v>
      </c>
      <c r="C26" s="72" t="s">
        <v>20</v>
      </c>
      <c r="D26" s="56" t="s">
        <v>81</v>
      </c>
      <c r="E26" s="75" t="s">
        <v>102</v>
      </c>
      <c r="F26" s="41" t="s">
        <v>103</v>
      </c>
      <c r="G26" s="44" t="s">
        <v>41</v>
      </c>
      <c r="H26" s="45">
        <f>5.21*17697</f>
        <v>92201.37</v>
      </c>
      <c r="I26" s="45">
        <f t="shared" si="0"/>
        <v>1280.5745833333333</v>
      </c>
      <c r="J26" s="46">
        <v>2.4</v>
      </c>
      <c r="K26" s="45">
        <f t="shared" si="1"/>
        <v>3073.379</v>
      </c>
      <c r="L26" s="23"/>
      <c r="M26" s="23"/>
      <c r="N26" s="23"/>
      <c r="O26" s="23"/>
      <c r="P26" s="23"/>
      <c r="Q26" s="23"/>
      <c r="R26" s="23"/>
      <c r="S26" s="23"/>
      <c r="T26" s="23">
        <f t="shared" si="2"/>
        <v>307.3379</v>
      </c>
      <c r="U26" s="23">
        <f t="shared" si="3"/>
        <v>3380.7169</v>
      </c>
    </row>
    <row r="27" spans="1:21" ht="44.25" customHeight="1">
      <c r="A27" s="14">
        <v>4</v>
      </c>
      <c r="B27" s="73" t="s">
        <v>125</v>
      </c>
      <c r="C27" s="72" t="s">
        <v>20</v>
      </c>
      <c r="D27" s="56" t="s">
        <v>86</v>
      </c>
      <c r="E27" s="74" t="s">
        <v>124</v>
      </c>
      <c r="F27" s="49" t="s">
        <v>83</v>
      </c>
      <c r="G27" s="44" t="s">
        <v>41</v>
      </c>
      <c r="H27" s="45">
        <f>4.75*17697</f>
        <v>84060.75</v>
      </c>
      <c r="I27" s="45">
        <f t="shared" si="0"/>
        <v>1167.5104166666667</v>
      </c>
      <c r="J27" s="46">
        <v>1.2</v>
      </c>
      <c r="K27" s="45">
        <f t="shared" si="1"/>
        <v>1401.0125</v>
      </c>
      <c r="L27" s="23"/>
      <c r="M27" s="23"/>
      <c r="N27" s="23"/>
      <c r="O27" s="23"/>
      <c r="P27" s="23"/>
      <c r="Q27" s="23"/>
      <c r="R27" s="23"/>
      <c r="S27" s="23"/>
      <c r="T27" s="23">
        <f t="shared" si="2"/>
        <v>140.10125000000002</v>
      </c>
      <c r="U27" s="23">
        <f t="shared" si="3"/>
        <v>1541.11375</v>
      </c>
    </row>
    <row r="28" spans="1:21" ht="63" customHeight="1">
      <c r="A28" s="14">
        <v>5</v>
      </c>
      <c r="B28" s="73" t="s">
        <v>155</v>
      </c>
      <c r="C28" s="72" t="s">
        <v>20</v>
      </c>
      <c r="D28" s="56" t="s">
        <v>115</v>
      </c>
      <c r="E28" s="74" t="s">
        <v>116</v>
      </c>
      <c r="F28" s="43" t="s">
        <v>117</v>
      </c>
      <c r="G28" s="44" t="s">
        <v>41</v>
      </c>
      <c r="H28" s="45">
        <f>5.31*17697</f>
        <v>93971.06999999999</v>
      </c>
      <c r="I28" s="45">
        <f t="shared" si="0"/>
        <v>1305.15375</v>
      </c>
      <c r="J28" s="46">
        <v>2.2</v>
      </c>
      <c r="K28" s="45">
        <f t="shared" si="1"/>
        <v>2871.3382500000002</v>
      </c>
      <c r="L28" s="23"/>
      <c r="M28" s="23"/>
      <c r="N28" s="23"/>
      <c r="O28" s="23"/>
      <c r="P28" s="23"/>
      <c r="Q28" s="23"/>
      <c r="R28" s="23"/>
      <c r="S28" s="23"/>
      <c r="T28" s="23">
        <f t="shared" si="2"/>
        <v>287.13382500000006</v>
      </c>
      <c r="U28" s="23">
        <f t="shared" si="3"/>
        <v>3158.472075</v>
      </c>
    </row>
    <row r="29" spans="1:21" ht="39" customHeight="1">
      <c r="A29" s="15">
        <v>6</v>
      </c>
      <c r="B29" s="72" t="s">
        <v>154</v>
      </c>
      <c r="C29" s="72" t="s">
        <v>20</v>
      </c>
      <c r="D29" s="81" t="s">
        <v>86</v>
      </c>
      <c r="E29" s="74" t="s">
        <v>113</v>
      </c>
      <c r="F29" s="43" t="s">
        <v>114</v>
      </c>
      <c r="G29" s="44" t="s">
        <v>41</v>
      </c>
      <c r="H29" s="45">
        <f>5.21*17697</f>
        <v>92201.37</v>
      </c>
      <c r="I29" s="45">
        <f t="shared" si="0"/>
        <v>1280.5745833333333</v>
      </c>
      <c r="J29" s="46">
        <v>3.4</v>
      </c>
      <c r="K29" s="45">
        <f t="shared" si="1"/>
        <v>4353.953583333333</v>
      </c>
      <c r="L29" s="23"/>
      <c r="M29" s="23"/>
      <c r="N29" s="23"/>
      <c r="O29" s="23"/>
      <c r="P29" s="23"/>
      <c r="Q29" s="23"/>
      <c r="R29" s="23"/>
      <c r="S29" s="23"/>
      <c r="T29" s="23">
        <f t="shared" si="2"/>
        <v>435.3953583333333</v>
      </c>
      <c r="U29" s="23">
        <f t="shared" si="3"/>
        <v>4789.348941666666</v>
      </c>
    </row>
    <row r="30" spans="1:21" ht="45" customHeight="1">
      <c r="A30" s="15">
        <v>7</v>
      </c>
      <c r="B30" s="72" t="s">
        <v>109</v>
      </c>
      <c r="C30" s="72" t="s">
        <v>20</v>
      </c>
      <c r="D30" s="83" t="s">
        <v>110</v>
      </c>
      <c r="E30" s="74" t="s">
        <v>112</v>
      </c>
      <c r="F30" s="43" t="s">
        <v>111</v>
      </c>
      <c r="G30" s="44" t="s">
        <v>41</v>
      </c>
      <c r="H30" s="45">
        <f>5.21*17697</f>
        <v>92201.37</v>
      </c>
      <c r="I30" s="45">
        <f t="shared" si="0"/>
        <v>1280.5745833333333</v>
      </c>
      <c r="J30" s="46">
        <v>1.4</v>
      </c>
      <c r="K30" s="45">
        <f t="shared" si="1"/>
        <v>1792.8044166666664</v>
      </c>
      <c r="L30" s="23"/>
      <c r="M30" s="23"/>
      <c r="N30" s="23"/>
      <c r="O30" s="23"/>
      <c r="P30" s="23"/>
      <c r="Q30" s="23"/>
      <c r="R30" s="23"/>
      <c r="S30" s="23"/>
      <c r="T30" s="23">
        <f t="shared" si="2"/>
        <v>179.28044166666666</v>
      </c>
      <c r="U30" s="23">
        <f t="shared" si="3"/>
        <v>1972.0848583333332</v>
      </c>
    </row>
    <row r="31" spans="1:21" ht="42.75" customHeight="1">
      <c r="A31" s="14">
        <v>8</v>
      </c>
      <c r="B31" s="72" t="s">
        <v>105</v>
      </c>
      <c r="C31" s="72" t="s">
        <v>20</v>
      </c>
      <c r="D31" s="56" t="s">
        <v>106</v>
      </c>
      <c r="E31" s="74" t="s">
        <v>107</v>
      </c>
      <c r="F31" s="51" t="s">
        <v>108</v>
      </c>
      <c r="G31" s="44" t="s">
        <v>41</v>
      </c>
      <c r="H31" s="45">
        <f>5.03*17697</f>
        <v>89015.91</v>
      </c>
      <c r="I31" s="45">
        <f t="shared" si="0"/>
        <v>1236.3320833333335</v>
      </c>
      <c r="J31" s="46">
        <v>1.2</v>
      </c>
      <c r="K31" s="45">
        <f t="shared" si="1"/>
        <v>1483.5985</v>
      </c>
      <c r="L31" s="23"/>
      <c r="M31" s="23"/>
      <c r="N31" s="23"/>
      <c r="O31" s="23"/>
      <c r="P31" s="23"/>
      <c r="Q31" s="23"/>
      <c r="R31" s="23"/>
      <c r="S31" s="23"/>
      <c r="T31" s="23">
        <f t="shared" si="2"/>
        <v>148.35985000000002</v>
      </c>
      <c r="U31" s="23">
        <f t="shared" si="3"/>
        <v>1631.95835</v>
      </c>
    </row>
    <row r="32" spans="1:21" ht="41.25" customHeight="1">
      <c r="A32" s="14">
        <v>9</v>
      </c>
      <c r="B32" s="72" t="s">
        <v>151</v>
      </c>
      <c r="C32" s="72" t="s">
        <v>20</v>
      </c>
      <c r="D32" s="56" t="s">
        <v>99</v>
      </c>
      <c r="E32" s="84" t="s">
        <v>101</v>
      </c>
      <c r="F32" s="47" t="s">
        <v>100</v>
      </c>
      <c r="G32" s="52" t="s">
        <v>41</v>
      </c>
      <c r="H32" s="45">
        <f>5.21*17697</f>
        <v>92201.37</v>
      </c>
      <c r="I32" s="45">
        <f t="shared" si="0"/>
        <v>1280.5745833333333</v>
      </c>
      <c r="J32" s="46">
        <v>2</v>
      </c>
      <c r="K32" s="45">
        <f t="shared" si="1"/>
        <v>2561.1491666666666</v>
      </c>
      <c r="L32" s="23"/>
      <c r="M32" s="23"/>
      <c r="N32" s="23"/>
      <c r="O32" s="23"/>
      <c r="P32" s="23"/>
      <c r="Q32" s="23"/>
      <c r="R32" s="23"/>
      <c r="S32" s="23"/>
      <c r="T32" s="23">
        <f t="shared" si="2"/>
        <v>256.11491666666666</v>
      </c>
      <c r="U32" s="23">
        <f t="shared" si="3"/>
        <v>2817.2640833333335</v>
      </c>
    </row>
    <row r="33" spans="1:21" ht="39" customHeight="1">
      <c r="A33" s="14">
        <v>10</v>
      </c>
      <c r="B33" s="72" t="s">
        <v>156</v>
      </c>
      <c r="C33" s="72" t="s">
        <v>20</v>
      </c>
      <c r="D33" s="56" t="s">
        <v>52</v>
      </c>
      <c r="E33" s="78" t="s">
        <v>53</v>
      </c>
      <c r="F33" s="44" t="s">
        <v>54</v>
      </c>
      <c r="G33" s="52" t="s">
        <v>41</v>
      </c>
      <c r="H33" s="45">
        <f>4.66*17697</f>
        <v>82468.02</v>
      </c>
      <c r="I33" s="45">
        <f t="shared" si="0"/>
        <v>1145.3891666666668</v>
      </c>
      <c r="J33" s="46">
        <v>1.4</v>
      </c>
      <c r="K33" s="45">
        <f t="shared" si="1"/>
        <v>1603.5448333333334</v>
      </c>
      <c r="L33" s="23"/>
      <c r="M33" s="23"/>
      <c r="N33" s="23"/>
      <c r="O33" s="23"/>
      <c r="P33" s="23"/>
      <c r="Q33" s="23"/>
      <c r="R33" s="23"/>
      <c r="S33" s="23"/>
      <c r="T33" s="23">
        <f t="shared" si="2"/>
        <v>160.35448333333335</v>
      </c>
      <c r="U33" s="23">
        <f t="shared" si="3"/>
        <v>1763.8993166666667</v>
      </c>
    </row>
    <row r="34" spans="1:21" ht="39" customHeight="1">
      <c r="A34" s="14">
        <v>11</v>
      </c>
      <c r="B34" s="72" t="s">
        <v>150</v>
      </c>
      <c r="C34" s="72" t="s">
        <v>20</v>
      </c>
      <c r="D34" s="56" t="s">
        <v>42</v>
      </c>
      <c r="E34" s="74" t="s">
        <v>98</v>
      </c>
      <c r="F34" s="44" t="s">
        <v>57</v>
      </c>
      <c r="G34" s="44" t="s">
        <v>41</v>
      </c>
      <c r="H34" s="45">
        <f>4.84*17697</f>
        <v>85653.48</v>
      </c>
      <c r="I34" s="45">
        <f t="shared" si="0"/>
        <v>1189.6316666666667</v>
      </c>
      <c r="J34" s="46">
        <v>1.2</v>
      </c>
      <c r="K34" s="45">
        <f t="shared" si="1"/>
        <v>1427.558</v>
      </c>
      <c r="L34" s="23"/>
      <c r="M34" s="23"/>
      <c r="N34" s="23"/>
      <c r="O34" s="23"/>
      <c r="P34" s="23"/>
      <c r="Q34" s="23"/>
      <c r="R34" s="23"/>
      <c r="S34" s="23"/>
      <c r="T34" s="23">
        <f t="shared" si="2"/>
        <v>142.7558</v>
      </c>
      <c r="U34" s="23">
        <f t="shared" si="3"/>
        <v>1570.3138</v>
      </c>
    </row>
    <row r="35" spans="1:21" ht="39" customHeight="1">
      <c r="A35" s="14">
        <v>12</v>
      </c>
      <c r="B35" s="72" t="s">
        <v>123</v>
      </c>
      <c r="C35" s="72" t="s">
        <v>20</v>
      </c>
      <c r="D35" s="56" t="s">
        <v>42</v>
      </c>
      <c r="E35" s="74" t="s">
        <v>122</v>
      </c>
      <c r="F35" s="49" t="s">
        <v>57</v>
      </c>
      <c r="G35" s="44" t="s">
        <v>41</v>
      </c>
      <c r="H35" s="45">
        <f>4.84*17697</f>
        <v>85653.48</v>
      </c>
      <c r="I35" s="45">
        <f t="shared" si="0"/>
        <v>1189.6316666666667</v>
      </c>
      <c r="J35" s="46">
        <v>1.4</v>
      </c>
      <c r="K35" s="45">
        <f t="shared" si="1"/>
        <v>1665.4843333333333</v>
      </c>
      <c r="L35" s="23"/>
      <c r="M35" s="23"/>
      <c r="N35" s="23"/>
      <c r="O35" s="23"/>
      <c r="P35" s="23"/>
      <c r="Q35" s="23"/>
      <c r="R35" s="23"/>
      <c r="S35" s="23"/>
      <c r="T35" s="23">
        <f t="shared" si="2"/>
        <v>166.54843333333335</v>
      </c>
      <c r="U35" s="23">
        <f t="shared" si="3"/>
        <v>1832.0327666666667</v>
      </c>
    </row>
    <row r="36" spans="1:21" ht="25.5">
      <c r="A36" s="14">
        <v>13</v>
      </c>
      <c r="B36" s="77" t="s">
        <v>203</v>
      </c>
      <c r="C36" s="72" t="s">
        <v>20</v>
      </c>
      <c r="D36" s="56"/>
      <c r="E36" s="74"/>
      <c r="F36" s="51" t="s">
        <v>209</v>
      </c>
      <c r="G36" s="44" t="s">
        <v>41</v>
      </c>
      <c r="H36" s="45">
        <f>4.84*17697</f>
        <v>85653.48</v>
      </c>
      <c r="I36" s="45">
        <f t="shared" si="0"/>
        <v>1189.6316666666667</v>
      </c>
      <c r="J36" s="46">
        <v>15.2</v>
      </c>
      <c r="K36" s="45">
        <f t="shared" si="1"/>
        <v>18082.40133333333</v>
      </c>
      <c r="L36" s="23"/>
      <c r="M36" s="23"/>
      <c r="N36" s="23"/>
      <c r="O36" s="23"/>
      <c r="P36" s="23"/>
      <c r="Q36" s="23"/>
      <c r="R36" s="23"/>
      <c r="S36" s="23"/>
      <c r="T36" s="23">
        <f t="shared" si="2"/>
        <v>1808.2401333333332</v>
      </c>
      <c r="U36" s="23">
        <f t="shared" si="3"/>
        <v>19890.641466666664</v>
      </c>
    </row>
    <row r="37" spans="1:21" ht="15">
      <c r="A37" s="8">
        <v>14</v>
      </c>
      <c r="B37" s="77" t="s">
        <v>77</v>
      </c>
      <c r="C37" s="72" t="s">
        <v>20</v>
      </c>
      <c r="D37" s="56"/>
      <c r="E37" s="74"/>
      <c r="F37" s="54" t="s">
        <v>209</v>
      </c>
      <c r="G37" s="44" t="s">
        <v>41</v>
      </c>
      <c r="H37" s="45">
        <f>4.84*17697</f>
        <v>85653.48</v>
      </c>
      <c r="I37" s="45">
        <f t="shared" si="0"/>
        <v>1189.6316666666667</v>
      </c>
      <c r="J37" s="46">
        <v>2.2</v>
      </c>
      <c r="K37" s="45">
        <f t="shared" si="1"/>
        <v>2617.1896666666667</v>
      </c>
      <c r="L37" s="23"/>
      <c r="M37" s="23"/>
      <c r="N37" s="23"/>
      <c r="O37" s="23"/>
      <c r="P37" s="23"/>
      <c r="Q37" s="23"/>
      <c r="R37" s="23"/>
      <c r="S37" s="23"/>
      <c r="T37" s="23">
        <f t="shared" si="2"/>
        <v>261.7189666666667</v>
      </c>
      <c r="U37" s="23">
        <f t="shared" si="3"/>
        <v>2878.9086333333335</v>
      </c>
    </row>
    <row r="38" spans="1:21" ht="15">
      <c r="A38" s="8">
        <v>15</v>
      </c>
      <c r="B38" s="77" t="s">
        <v>78</v>
      </c>
      <c r="C38" s="72" t="s">
        <v>20</v>
      </c>
      <c r="D38" s="56"/>
      <c r="E38" s="74"/>
      <c r="F38" s="54" t="s">
        <v>209</v>
      </c>
      <c r="G38" s="44" t="s">
        <v>41</v>
      </c>
      <c r="H38" s="45">
        <f>4.84*17697</f>
        <v>85653.48</v>
      </c>
      <c r="I38" s="45">
        <f t="shared" si="0"/>
        <v>1189.6316666666667</v>
      </c>
      <c r="J38" s="46">
        <v>1.5</v>
      </c>
      <c r="K38" s="45">
        <f t="shared" si="1"/>
        <v>1784.4475</v>
      </c>
      <c r="L38" s="23"/>
      <c r="M38" s="23"/>
      <c r="N38" s="23"/>
      <c r="O38" s="23"/>
      <c r="P38" s="23"/>
      <c r="Q38" s="23"/>
      <c r="R38" s="23"/>
      <c r="S38" s="23"/>
      <c r="T38" s="23">
        <f t="shared" si="2"/>
        <v>178.44475</v>
      </c>
      <c r="U38" s="23">
        <f t="shared" si="3"/>
        <v>1962.8922499999999</v>
      </c>
    </row>
    <row r="39" spans="1:21" ht="15">
      <c r="A39" s="8"/>
      <c r="B39" s="53" t="s">
        <v>229</v>
      </c>
      <c r="C39" s="53"/>
      <c r="D39" s="53"/>
      <c r="E39" s="53"/>
      <c r="F39" s="57"/>
      <c r="G39" s="57"/>
      <c r="H39" s="45"/>
      <c r="I39" s="58"/>
      <c r="J39" s="27">
        <v>41.5</v>
      </c>
      <c r="K39" s="26">
        <f>SUM(K24:K38)</f>
        <v>50509.695916666664</v>
      </c>
      <c r="L39" s="26"/>
      <c r="M39" s="26"/>
      <c r="N39" s="26"/>
      <c r="O39" s="26"/>
      <c r="P39" s="26"/>
      <c r="Q39" s="26"/>
      <c r="R39" s="26"/>
      <c r="S39" s="26"/>
      <c r="T39" s="26">
        <f>SUM(T24:T38)</f>
        <v>5050.969591666666</v>
      </c>
      <c r="U39" s="26">
        <f>SUM(U24:U38)</f>
        <v>55560.665508333324</v>
      </c>
    </row>
    <row r="40" spans="1:21" ht="15">
      <c r="A40" s="13"/>
      <c r="B40" s="59"/>
      <c r="C40" s="59"/>
      <c r="D40" s="59"/>
      <c r="E40" s="59"/>
      <c r="F40" s="59"/>
      <c r="G40" s="59"/>
      <c r="H40" s="59"/>
      <c r="I40" s="63"/>
      <c r="J40" s="63"/>
      <c r="K40" s="63"/>
      <c r="L40" s="31"/>
      <c r="M40" s="31"/>
      <c r="N40" s="31"/>
      <c r="O40" s="31"/>
      <c r="P40" s="31"/>
      <c r="Q40" s="31"/>
      <c r="R40" s="31"/>
      <c r="S40" s="31"/>
      <c r="T40" s="32"/>
      <c r="U40" s="32"/>
    </row>
    <row r="41" spans="1:21" ht="15">
      <c r="A41" s="13"/>
      <c r="B41" s="3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"/>
      <c r="T41" s="2"/>
      <c r="U41" s="2"/>
    </row>
    <row r="42" spans="2:4" ht="12.75">
      <c r="B42" s="68"/>
      <c r="C42" s="68"/>
      <c r="D42" s="68"/>
    </row>
    <row r="43" spans="2:4" ht="12.75">
      <c r="B43" s="68"/>
      <c r="C43" s="68"/>
      <c r="D43" s="68"/>
    </row>
    <row r="44" spans="2:4" ht="12.75">
      <c r="B44" s="66"/>
      <c r="C44" s="66"/>
      <c r="D44" s="66"/>
    </row>
    <row r="45" spans="2:4" ht="12.75">
      <c r="B45" s="66"/>
      <c r="C45" s="66"/>
      <c r="D45" s="66"/>
    </row>
  </sheetData>
  <sheetProtection/>
  <mergeCells count="21">
    <mergeCell ref="L21:S21"/>
    <mergeCell ref="T21:T23"/>
    <mergeCell ref="F21:F23"/>
    <mergeCell ref="G21:G23"/>
    <mergeCell ref="H21:H23"/>
    <mergeCell ref="I21:I23"/>
    <mergeCell ref="U21:U23"/>
    <mergeCell ref="L22:L23"/>
    <mergeCell ref="M22:M23"/>
    <mergeCell ref="N22:P22"/>
    <mergeCell ref="Q22:Q23"/>
    <mergeCell ref="R22:R23"/>
    <mergeCell ref="S22:S23"/>
    <mergeCell ref="M3:S3"/>
    <mergeCell ref="J21:J23"/>
    <mergeCell ref="K21:K23"/>
    <mergeCell ref="A21:A23"/>
    <mergeCell ref="B21:B23"/>
    <mergeCell ref="C21:C23"/>
    <mergeCell ref="D21:D23"/>
    <mergeCell ref="E21:E23"/>
  </mergeCells>
  <printOptions/>
  <pageMargins left="0.7086614173228347" right="0.11811023622047245" top="0.7480314960629921" bottom="0.15748031496062992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BreakPreview" zoomScale="60" zoomScaleNormal="70" zoomScalePageLayoutView="0" workbookViewId="0" topLeftCell="A28">
      <selection activeCell="B41" sqref="B41"/>
    </sheetView>
  </sheetViews>
  <sheetFormatPr defaultColWidth="9.00390625" defaultRowHeight="12.75"/>
  <cols>
    <col min="1" max="1" width="4.00390625" style="0" customWidth="1"/>
    <col min="2" max="2" width="34.25390625" style="38" customWidth="1"/>
    <col min="3" max="3" width="12.375" style="38" customWidth="1"/>
    <col min="4" max="4" width="28.625" style="38" customWidth="1"/>
    <col min="5" max="5" width="16.125" style="38" customWidth="1"/>
    <col min="6" max="6" width="11.00390625" style="38" customWidth="1"/>
    <col min="7" max="7" width="10.75390625" style="38" customWidth="1"/>
    <col min="8" max="8" width="17.875" style="38" customWidth="1"/>
    <col min="9" max="9" width="10.00390625" style="38" customWidth="1"/>
    <col min="10" max="10" width="7.375" style="38" customWidth="1"/>
    <col min="11" max="11" width="12.125" style="38" customWidth="1"/>
    <col min="12" max="13" width="9.125" style="38" customWidth="1"/>
    <col min="14" max="15" width="8.625" style="0" customWidth="1"/>
    <col min="16" max="16" width="10.00390625" style="0" bestFit="1" customWidth="1"/>
    <col min="17" max="17" width="23.375" style="0" customWidth="1"/>
    <col min="18" max="18" width="24.00390625" style="0" customWidth="1"/>
    <col min="19" max="19" width="15.00390625" style="0" customWidth="1"/>
    <col min="20" max="20" width="10.00390625" style="0" bestFit="1" customWidth="1"/>
    <col min="21" max="21" width="13.25390625" style="0" customWidth="1"/>
  </cols>
  <sheetData>
    <row r="1" spans="1:21" ht="15">
      <c r="A1" s="5" t="s">
        <v>22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4" t="s">
        <v>10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211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4" t="s">
        <v>23</v>
      </c>
      <c r="N2" s="5"/>
      <c r="O2" s="5"/>
      <c r="P2" s="5"/>
      <c r="Q2" s="5"/>
      <c r="R2" s="5"/>
      <c r="S2" s="5"/>
      <c r="T2" s="6"/>
      <c r="U2" s="6"/>
    </row>
    <row r="3" spans="1:21" ht="18" customHeight="1">
      <c r="A3" s="5" t="s">
        <v>212</v>
      </c>
      <c r="B3" s="34"/>
      <c r="C3" s="34"/>
      <c r="D3" s="35"/>
      <c r="E3" s="35"/>
      <c r="F3" s="35" t="s">
        <v>2</v>
      </c>
      <c r="G3" s="35"/>
      <c r="H3" s="35"/>
      <c r="I3" s="35"/>
      <c r="J3" s="35"/>
      <c r="K3" s="35"/>
      <c r="L3" s="35"/>
      <c r="M3" s="89" t="s">
        <v>215</v>
      </c>
      <c r="N3" s="89"/>
      <c r="O3" s="89"/>
      <c r="P3" s="89"/>
      <c r="Q3" s="89"/>
      <c r="R3" s="89"/>
      <c r="S3" s="89"/>
      <c r="T3" s="6"/>
      <c r="U3" s="6"/>
    </row>
    <row r="4" spans="1:21" ht="15">
      <c r="A4" s="5" t="s">
        <v>213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4" t="s">
        <v>29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214</v>
      </c>
      <c r="B5" s="34"/>
      <c r="C5" s="34"/>
      <c r="D5" s="35"/>
      <c r="E5" s="35"/>
      <c r="F5" s="35" t="s">
        <v>3</v>
      </c>
      <c r="G5" s="35"/>
      <c r="H5" s="35"/>
      <c r="I5" s="35"/>
      <c r="J5" s="35"/>
      <c r="K5" s="35"/>
      <c r="L5" s="35"/>
      <c r="M5" s="35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35"/>
      <c r="C8" s="35"/>
      <c r="D8" s="35"/>
      <c r="E8" s="35"/>
      <c r="F8" s="35" t="s">
        <v>28</v>
      </c>
      <c r="G8" s="35"/>
      <c r="H8" s="35"/>
      <c r="I8" s="35"/>
      <c r="J8" s="35"/>
      <c r="K8" s="35"/>
      <c r="L8" s="35"/>
      <c r="M8" s="35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35"/>
      <c r="C9" s="35"/>
      <c r="D9" s="35"/>
      <c r="E9" s="35"/>
      <c r="F9" s="36" t="s">
        <v>3</v>
      </c>
      <c r="G9" s="36"/>
      <c r="H9" s="36"/>
      <c r="I9" s="36"/>
      <c r="J9" s="35"/>
      <c r="K9" s="35"/>
      <c r="L9" s="35"/>
      <c r="M9" s="35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N12" s="6"/>
      <c r="O12" s="6"/>
      <c r="P12" s="6" t="s">
        <v>4</v>
      </c>
      <c r="Q12" s="6"/>
      <c r="R12" s="6"/>
      <c r="S12" s="6"/>
      <c r="T12" s="6"/>
      <c r="U12" s="6"/>
    </row>
    <row r="13" spans="1:21" ht="15">
      <c r="A13" s="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N13" s="6"/>
      <c r="O13" s="6"/>
      <c r="P13" s="35" t="s">
        <v>227</v>
      </c>
      <c r="Q13" s="6"/>
      <c r="R13" s="35"/>
      <c r="S13" s="35"/>
      <c r="T13" s="6"/>
      <c r="U13" s="6"/>
    </row>
    <row r="14" spans="1:21" ht="15">
      <c r="A14" s="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N14" s="6"/>
      <c r="O14" s="6"/>
      <c r="P14" s="6" t="s">
        <v>33</v>
      </c>
      <c r="Q14" s="6"/>
      <c r="R14" s="6"/>
      <c r="S14" s="6"/>
      <c r="T14" s="6"/>
      <c r="U14" s="6"/>
    </row>
    <row r="15" spans="1:21" ht="15">
      <c r="A15" s="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N15" s="6"/>
      <c r="O15" s="6"/>
      <c r="P15" s="6" t="s">
        <v>34</v>
      </c>
      <c r="Q15" s="6"/>
      <c r="R15" s="6"/>
      <c r="S15" s="6"/>
      <c r="T15" s="6"/>
      <c r="U15" s="6"/>
    </row>
    <row r="16" spans="1:21" ht="15">
      <c r="A16" s="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N16" s="6"/>
      <c r="O16" s="6"/>
      <c r="P16" s="6" t="s">
        <v>35</v>
      </c>
      <c r="Q16" s="6"/>
      <c r="R16" s="6"/>
      <c r="S16" s="6"/>
      <c r="T16" s="6"/>
      <c r="U16" s="6"/>
    </row>
    <row r="17" spans="1:21" ht="15">
      <c r="A17" s="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N17" s="6"/>
      <c r="O17" s="6"/>
      <c r="P17" s="6" t="s">
        <v>1</v>
      </c>
      <c r="Q17" s="6">
        <v>14</v>
      </c>
      <c r="R17" s="6"/>
      <c r="S17" s="6"/>
      <c r="T17" s="6"/>
      <c r="U17" s="6"/>
    </row>
    <row r="18" spans="1:21" ht="15">
      <c r="A18" s="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6"/>
      <c r="O18" s="6"/>
      <c r="P18" s="6" t="s">
        <v>226</v>
      </c>
      <c r="Q18" s="6"/>
      <c r="R18" s="6"/>
      <c r="S18" s="6"/>
      <c r="T18" s="6"/>
      <c r="U18" s="6"/>
    </row>
    <row r="19" spans="1:21" ht="15">
      <c r="A19" s="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"/>
      <c r="O19" s="6"/>
      <c r="P19" s="6"/>
      <c r="Q19" s="6"/>
      <c r="R19" s="6"/>
      <c r="S19" s="6"/>
      <c r="T19" s="6"/>
      <c r="U19" s="6"/>
    </row>
    <row r="20" spans="1:21" ht="15">
      <c r="A20" s="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"/>
      <c r="O20" s="6"/>
      <c r="P20" s="6"/>
      <c r="Q20" s="6"/>
      <c r="R20" s="6"/>
      <c r="S20" s="6"/>
      <c r="T20" s="6"/>
      <c r="U20" s="6"/>
    </row>
    <row r="21" spans="1:21" ht="23.25" customHeight="1">
      <c r="A21" s="93" t="s">
        <v>0</v>
      </c>
      <c r="B21" s="90" t="s">
        <v>5</v>
      </c>
      <c r="C21" s="90" t="s">
        <v>97</v>
      </c>
      <c r="D21" s="90" t="s">
        <v>11</v>
      </c>
      <c r="E21" s="90" t="s">
        <v>6</v>
      </c>
      <c r="F21" s="90" t="s">
        <v>7</v>
      </c>
      <c r="G21" s="90" t="s">
        <v>26</v>
      </c>
      <c r="H21" s="90" t="s">
        <v>16</v>
      </c>
      <c r="I21" s="90" t="s">
        <v>21</v>
      </c>
      <c r="J21" s="90" t="s">
        <v>8</v>
      </c>
      <c r="K21" s="90" t="s">
        <v>17</v>
      </c>
      <c r="L21" s="96" t="s">
        <v>9</v>
      </c>
      <c r="M21" s="96"/>
      <c r="N21" s="96"/>
      <c r="O21" s="96"/>
      <c r="P21" s="96"/>
      <c r="Q21" s="96"/>
      <c r="R21" s="96"/>
      <c r="S21" s="96"/>
      <c r="T21" s="93" t="s">
        <v>27</v>
      </c>
      <c r="U21" s="93" t="s">
        <v>14</v>
      </c>
    </row>
    <row r="22" spans="1:21" ht="24" customHeight="1">
      <c r="A22" s="94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0" t="s">
        <v>12</v>
      </c>
      <c r="M22" s="90" t="s">
        <v>13</v>
      </c>
      <c r="N22" s="96" t="s">
        <v>15</v>
      </c>
      <c r="O22" s="96"/>
      <c r="P22" s="96"/>
      <c r="Q22" s="93" t="s">
        <v>30</v>
      </c>
      <c r="R22" s="93" t="s">
        <v>31</v>
      </c>
      <c r="S22" s="93" t="s">
        <v>25</v>
      </c>
      <c r="T22" s="94"/>
      <c r="U22" s="94"/>
    </row>
    <row r="23" spans="1:21" ht="35.25" customHeight="1">
      <c r="A23" s="95"/>
      <c r="B23" s="91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" t="s">
        <v>18</v>
      </c>
      <c r="O23" s="9" t="s">
        <v>24</v>
      </c>
      <c r="P23" s="9" t="s">
        <v>19</v>
      </c>
      <c r="Q23" s="95"/>
      <c r="R23" s="95"/>
      <c r="S23" s="95"/>
      <c r="T23" s="95"/>
      <c r="U23" s="95"/>
    </row>
    <row r="24" spans="1:21" ht="43.5" customHeight="1">
      <c r="A24" s="15">
        <v>1</v>
      </c>
      <c r="B24" s="73" t="s">
        <v>135</v>
      </c>
      <c r="C24" s="72" t="s">
        <v>20</v>
      </c>
      <c r="D24" s="56" t="s">
        <v>39</v>
      </c>
      <c r="E24" s="74" t="s">
        <v>38</v>
      </c>
      <c r="F24" s="43" t="s">
        <v>40</v>
      </c>
      <c r="G24" s="44" t="s">
        <v>41</v>
      </c>
      <c r="H24" s="45">
        <f>5.21*17697</f>
        <v>92201.37</v>
      </c>
      <c r="I24" s="45">
        <f aca="true" t="shared" si="0" ref="I24:I39">H24/72</f>
        <v>1280.5745833333333</v>
      </c>
      <c r="J24" s="46">
        <v>2.4</v>
      </c>
      <c r="K24" s="45">
        <f aca="true" t="shared" si="1" ref="K24:K39">I24*J24</f>
        <v>3073.379</v>
      </c>
      <c r="L24" s="45"/>
      <c r="M24" s="45"/>
      <c r="N24" s="23"/>
      <c r="O24" s="23"/>
      <c r="P24" s="23"/>
      <c r="Q24" s="23"/>
      <c r="R24" s="23"/>
      <c r="S24" s="23"/>
      <c r="T24" s="23">
        <f aca="true" t="shared" si="2" ref="T24:T39">K24*10%</f>
        <v>307.3379</v>
      </c>
      <c r="U24" s="23">
        <f aca="true" t="shared" si="3" ref="U24:U39">K24+L24+M24+P24+Q24+R24+S24+T24</f>
        <v>3380.7169</v>
      </c>
    </row>
    <row r="25" spans="1:21" ht="46.5" customHeight="1">
      <c r="A25" s="15">
        <v>2</v>
      </c>
      <c r="B25" s="73" t="s">
        <v>136</v>
      </c>
      <c r="C25" s="72" t="s">
        <v>20</v>
      </c>
      <c r="D25" s="56" t="s">
        <v>42</v>
      </c>
      <c r="E25" s="75" t="s">
        <v>43</v>
      </c>
      <c r="F25" s="69" t="s">
        <v>44</v>
      </c>
      <c r="G25" s="44" t="s">
        <v>41</v>
      </c>
      <c r="H25" s="45">
        <f>4.93*17697</f>
        <v>87246.20999999999</v>
      </c>
      <c r="I25" s="45">
        <f t="shared" si="0"/>
        <v>1211.7529166666666</v>
      </c>
      <c r="J25" s="46">
        <v>2</v>
      </c>
      <c r="K25" s="45">
        <f t="shared" si="1"/>
        <v>2423.505833333333</v>
      </c>
      <c r="L25" s="45"/>
      <c r="M25" s="45"/>
      <c r="N25" s="23"/>
      <c r="O25" s="23"/>
      <c r="P25" s="23"/>
      <c r="Q25" s="23"/>
      <c r="R25" s="23"/>
      <c r="S25" s="23"/>
      <c r="T25" s="23">
        <f t="shared" si="2"/>
        <v>242.35058333333333</v>
      </c>
      <c r="U25" s="23">
        <f t="shared" si="3"/>
        <v>2665.8564166666665</v>
      </c>
    </row>
    <row r="26" spans="1:21" ht="44.25" customHeight="1">
      <c r="A26" s="15">
        <v>3</v>
      </c>
      <c r="B26" s="73" t="s">
        <v>137</v>
      </c>
      <c r="C26" s="72" t="s">
        <v>20</v>
      </c>
      <c r="D26" s="56" t="s">
        <v>74</v>
      </c>
      <c r="E26" s="76" t="s">
        <v>75</v>
      </c>
      <c r="F26" s="41" t="s">
        <v>76</v>
      </c>
      <c r="G26" s="44" t="s">
        <v>41</v>
      </c>
      <c r="H26" s="45">
        <f>5.21*17697</f>
        <v>92201.37</v>
      </c>
      <c r="I26" s="45">
        <f t="shared" si="0"/>
        <v>1280.5745833333333</v>
      </c>
      <c r="J26" s="46">
        <v>0.6</v>
      </c>
      <c r="K26" s="45">
        <f t="shared" si="1"/>
        <v>768.34475</v>
      </c>
      <c r="L26" s="45"/>
      <c r="M26" s="45"/>
      <c r="N26" s="23"/>
      <c r="O26" s="23"/>
      <c r="P26" s="23"/>
      <c r="Q26" s="23"/>
      <c r="R26" s="23"/>
      <c r="S26" s="23"/>
      <c r="T26" s="23">
        <f t="shared" si="2"/>
        <v>76.834475</v>
      </c>
      <c r="U26" s="23">
        <f t="shared" si="3"/>
        <v>845.179225</v>
      </c>
    </row>
    <row r="27" spans="1:21" ht="46.5" customHeight="1">
      <c r="A27" s="14">
        <v>4</v>
      </c>
      <c r="B27" s="73" t="s">
        <v>138</v>
      </c>
      <c r="C27" s="72" t="s">
        <v>20</v>
      </c>
      <c r="D27" s="56" t="s">
        <v>32</v>
      </c>
      <c r="E27" s="74" t="s">
        <v>45</v>
      </c>
      <c r="F27" s="43" t="s">
        <v>46</v>
      </c>
      <c r="G27" s="44" t="s">
        <v>41</v>
      </c>
      <c r="H27" s="45">
        <f>5.31*17697</f>
        <v>93971.06999999999</v>
      </c>
      <c r="I27" s="45">
        <f t="shared" si="0"/>
        <v>1305.15375</v>
      </c>
      <c r="J27" s="46">
        <v>1</v>
      </c>
      <c r="K27" s="45">
        <f t="shared" si="1"/>
        <v>1305.15375</v>
      </c>
      <c r="L27" s="45"/>
      <c r="M27" s="45"/>
      <c r="N27" s="23"/>
      <c r="O27" s="23"/>
      <c r="P27" s="23"/>
      <c r="Q27" s="23"/>
      <c r="R27" s="23"/>
      <c r="S27" s="23"/>
      <c r="T27" s="23">
        <f t="shared" si="2"/>
        <v>130.515375</v>
      </c>
      <c r="U27" s="23">
        <f t="shared" si="3"/>
        <v>1435.669125</v>
      </c>
    </row>
    <row r="28" spans="1:21" ht="48.75" customHeight="1">
      <c r="A28" s="14">
        <v>5</v>
      </c>
      <c r="B28" s="73" t="s">
        <v>105</v>
      </c>
      <c r="C28" s="72" t="s">
        <v>20</v>
      </c>
      <c r="D28" s="56" t="s">
        <v>47</v>
      </c>
      <c r="E28" s="74" t="s">
        <v>48</v>
      </c>
      <c r="F28" s="43" t="s">
        <v>210</v>
      </c>
      <c r="G28" s="44" t="s">
        <v>41</v>
      </c>
      <c r="H28" s="45">
        <f>4.57*17697</f>
        <v>80875.29000000001</v>
      </c>
      <c r="I28" s="45">
        <f t="shared" si="0"/>
        <v>1123.2679166666667</v>
      </c>
      <c r="J28" s="46">
        <v>2</v>
      </c>
      <c r="K28" s="45">
        <f t="shared" si="1"/>
        <v>2246.5358333333334</v>
      </c>
      <c r="L28" s="45"/>
      <c r="M28" s="45"/>
      <c r="N28" s="23"/>
      <c r="O28" s="23"/>
      <c r="P28" s="23"/>
      <c r="Q28" s="23"/>
      <c r="R28" s="23"/>
      <c r="S28" s="23"/>
      <c r="T28" s="23">
        <f t="shared" si="2"/>
        <v>224.65358333333336</v>
      </c>
      <c r="U28" s="23">
        <f t="shared" si="3"/>
        <v>2471.1894166666666</v>
      </c>
    </row>
    <row r="29" spans="1:21" ht="67.5" customHeight="1">
      <c r="A29" s="15">
        <v>6</v>
      </c>
      <c r="B29" s="72" t="s">
        <v>139</v>
      </c>
      <c r="C29" s="72" t="s">
        <v>20</v>
      </c>
      <c r="D29" s="56" t="s">
        <v>49</v>
      </c>
      <c r="E29" s="74" t="s">
        <v>50</v>
      </c>
      <c r="F29" s="43" t="s">
        <v>51</v>
      </c>
      <c r="G29" s="44" t="s">
        <v>41</v>
      </c>
      <c r="H29" s="45">
        <f>5.03*17697</f>
        <v>89015.91</v>
      </c>
      <c r="I29" s="45">
        <f t="shared" si="0"/>
        <v>1236.3320833333335</v>
      </c>
      <c r="J29" s="46">
        <v>4.2</v>
      </c>
      <c r="K29" s="45">
        <f t="shared" si="1"/>
        <v>5192.594750000001</v>
      </c>
      <c r="L29" s="45"/>
      <c r="M29" s="45"/>
      <c r="N29" s="23"/>
      <c r="O29" s="23"/>
      <c r="P29" s="23"/>
      <c r="Q29" s="23"/>
      <c r="R29" s="23"/>
      <c r="S29" s="23"/>
      <c r="T29" s="23">
        <f t="shared" si="2"/>
        <v>519.2594750000002</v>
      </c>
      <c r="U29" s="23">
        <f t="shared" si="3"/>
        <v>5711.854225000001</v>
      </c>
    </row>
    <row r="30" spans="1:21" ht="45.75" customHeight="1">
      <c r="A30" s="15">
        <v>7</v>
      </c>
      <c r="B30" s="72" t="s">
        <v>140</v>
      </c>
      <c r="C30" s="72" t="s">
        <v>20</v>
      </c>
      <c r="D30" s="56" t="s">
        <v>52</v>
      </c>
      <c r="E30" s="74" t="s">
        <v>53</v>
      </c>
      <c r="F30" s="43" t="s">
        <v>54</v>
      </c>
      <c r="G30" s="44" t="s">
        <v>41</v>
      </c>
      <c r="H30" s="45">
        <f>4.66*17697</f>
        <v>82468.02</v>
      </c>
      <c r="I30" s="45">
        <f t="shared" si="0"/>
        <v>1145.3891666666668</v>
      </c>
      <c r="J30" s="46">
        <v>1</v>
      </c>
      <c r="K30" s="45">
        <f t="shared" si="1"/>
        <v>1145.3891666666668</v>
      </c>
      <c r="L30" s="45"/>
      <c r="M30" s="45"/>
      <c r="N30" s="23"/>
      <c r="O30" s="23"/>
      <c r="P30" s="23"/>
      <c r="Q30" s="23"/>
      <c r="R30" s="23"/>
      <c r="S30" s="23"/>
      <c r="T30" s="23">
        <f t="shared" si="2"/>
        <v>114.5389166666667</v>
      </c>
      <c r="U30" s="23">
        <f t="shared" si="3"/>
        <v>1259.9280833333335</v>
      </c>
    </row>
    <row r="31" spans="1:21" ht="45">
      <c r="A31" s="14">
        <v>8</v>
      </c>
      <c r="B31" s="72" t="s">
        <v>141</v>
      </c>
      <c r="C31" s="72" t="s">
        <v>20</v>
      </c>
      <c r="D31" s="56" t="s">
        <v>55</v>
      </c>
      <c r="E31" s="74" t="s">
        <v>56</v>
      </c>
      <c r="F31" s="51" t="s">
        <v>57</v>
      </c>
      <c r="G31" s="44" t="s">
        <v>41</v>
      </c>
      <c r="H31" s="45">
        <f>4.84*17697</f>
        <v>85653.48</v>
      </c>
      <c r="I31" s="45">
        <f t="shared" si="0"/>
        <v>1189.6316666666667</v>
      </c>
      <c r="J31" s="46">
        <v>0.6</v>
      </c>
      <c r="K31" s="45">
        <f t="shared" si="1"/>
        <v>713.779</v>
      </c>
      <c r="L31" s="45"/>
      <c r="M31" s="45"/>
      <c r="N31" s="23"/>
      <c r="O31" s="23"/>
      <c r="P31" s="23"/>
      <c r="Q31" s="23"/>
      <c r="R31" s="23"/>
      <c r="S31" s="23"/>
      <c r="T31" s="23">
        <f t="shared" si="2"/>
        <v>71.3779</v>
      </c>
      <c r="U31" s="23">
        <f t="shared" si="3"/>
        <v>785.1569</v>
      </c>
    </row>
    <row r="32" spans="1:21" ht="45.75" customHeight="1">
      <c r="A32" s="14">
        <v>9</v>
      </c>
      <c r="B32" s="72" t="s">
        <v>37</v>
      </c>
      <c r="C32" s="72" t="s">
        <v>20</v>
      </c>
      <c r="D32" s="56" t="s">
        <v>36</v>
      </c>
      <c r="E32" s="78" t="s">
        <v>58</v>
      </c>
      <c r="F32" s="41" t="s">
        <v>59</v>
      </c>
      <c r="G32" s="52" t="s">
        <v>41</v>
      </c>
      <c r="H32" s="45">
        <f>5.31*17697</f>
        <v>93971.06999999999</v>
      </c>
      <c r="I32" s="45">
        <f t="shared" si="0"/>
        <v>1305.15375</v>
      </c>
      <c r="J32" s="46">
        <v>1.2</v>
      </c>
      <c r="K32" s="45">
        <f t="shared" si="1"/>
        <v>1566.1844999999998</v>
      </c>
      <c r="L32" s="45"/>
      <c r="M32" s="45"/>
      <c r="N32" s="23"/>
      <c r="O32" s="23"/>
      <c r="P32" s="23"/>
      <c r="Q32" s="23"/>
      <c r="R32" s="23"/>
      <c r="S32" s="23"/>
      <c r="T32" s="23">
        <f t="shared" si="2"/>
        <v>156.61845</v>
      </c>
      <c r="U32" s="23">
        <f t="shared" si="3"/>
        <v>1722.8029499999998</v>
      </c>
    </row>
    <row r="33" spans="1:21" ht="44.25" customHeight="1">
      <c r="A33" s="14">
        <v>10</v>
      </c>
      <c r="B33" s="72" t="s">
        <v>142</v>
      </c>
      <c r="C33" s="72" t="s">
        <v>20</v>
      </c>
      <c r="D33" s="56" t="s">
        <v>60</v>
      </c>
      <c r="E33" s="78" t="s">
        <v>61</v>
      </c>
      <c r="F33" s="41" t="s">
        <v>62</v>
      </c>
      <c r="G33" s="52" t="s">
        <v>41</v>
      </c>
      <c r="H33" s="45">
        <f>5.31*17697</f>
        <v>93971.06999999999</v>
      </c>
      <c r="I33" s="45">
        <f t="shared" si="0"/>
        <v>1305.15375</v>
      </c>
      <c r="J33" s="46">
        <v>2.2</v>
      </c>
      <c r="K33" s="45">
        <f t="shared" si="1"/>
        <v>2871.3382500000002</v>
      </c>
      <c r="L33" s="45"/>
      <c r="M33" s="45"/>
      <c r="N33" s="23"/>
      <c r="O33" s="23"/>
      <c r="P33" s="23"/>
      <c r="Q33" s="23"/>
      <c r="R33" s="23"/>
      <c r="S33" s="23"/>
      <c r="T33" s="23">
        <f t="shared" si="2"/>
        <v>287.13382500000006</v>
      </c>
      <c r="U33" s="23">
        <f t="shared" si="3"/>
        <v>3158.472075</v>
      </c>
    </row>
    <row r="34" spans="1:21" ht="45" customHeight="1">
      <c r="A34" s="14">
        <v>11</v>
      </c>
      <c r="B34" s="72" t="s">
        <v>143</v>
      </c>
      <c r="C34" s="72" t="s">
        <v>20</v>
      </c>
      <c r="D34" s="56" t="s">
        <v>63</v>
      </c>
      <c r="E34" s="74" t="s">
        <v>64</v>
      </c>
      <c r="F34" s="41" t="s">
        <v>65</v>
      </c>
      <c r="G34" s="44" t="s">
        <v>41</v>
      </c>
      <c r="H34" s="45">
        <f>5.31*17697</f>
        <v>93971.06999999999</v>
      </c>
      <c r="I34" s="45">
        <f t="shared" si="0"/>
        <v>1305.15375</v>
      </c>
      <c r="J34" s="46">
        <v>2.8</v>
      </c>
      <c r="K34" s="45">
        <f t="shared" si="1"/>
        <v>3654.4304999999995</v>
      </c>
      <c r="L34" s="45"/>
      <c r="M34" s="45"/>
      <c r="N34" s="23"/>
      <c r="O34" s="23"/>
      <c r="P34" s="23"/>
      <c r="Q34" s="23"/>
      <c r="R34" s="23"/>
      <c r="S34" s="23"/>
      <c r="T34" s="23">
        <f t="shared" si="2"/>
        <v>365.44304999999997</v>
      </c>
      <c r="U34" s="23">
        <f t="shared" si="3"/>
        <v>4019.8735499999993</v>
      </c>
    </row>
    <row r="35" spans="1:21" ht="45">
      <c r="A35" s="14">
        <v>12</v>
      </c>
      <c r="B35" s="72" t="s">
        <v>144</v>
      </c>
      <c r="C35" s="72" t="s">
        <v>20</v>
      </c>
      <c r="D35" s="56" t="s">
        <v>66</v>
      </c>
      <c r="E35" s="79" t="s">
        <v>67</v>
      </c>
      <c r="F35" s="67" t="s">
        <v>68</v>
      </c>
      <c r="G35" s="44" t="s">
        <v>41</v>
      </c>
      <c r="H35" s="45">
        <f>5.12*17697</f>
        <v>90608.64</v>
      </c>
      <c r="I35" s="45">
        <f t="shared" si="0"/>
        <v>1258.4533333333334</v>
      </c>
      <c r="J35" s="46">
        <v>0.8</v>
      </c>
      <c r="K35" s="45">
        <f t="shared" si="1"/>
        <v>1006.7626666666667</v>
      </c>
      <c r="L35" s="45"/>
      <c r="M35" s="45"/>
      <c r="N35" s="23"/>
      <c r="O35" s="23"/>
      <c r="P35" s="23"/>
      <c r="Q35" s="23"/>
      <c r="R35" s="23"/>
      <c r="S35" s="23"/>
      <c r="T35" s="23">
        <f t="shared" si="2"/>
        <v>100.67626666666668</v>
      </c>
      <c r="U35" s="23">
        <f t="shared" si="3"/>
        <v>1107.4389333333334</v>
      </c>
    </row>
    <row r="36" spans="1:21" ht="48" customHeight="1">
      <c r="A36" s="14">
        <v>13</v>
      </c>
      <c r="B36" s="72" t="s">
        <v>133</v>
      </c>
      <c r="C36" s="72" t="s">
        <v>20</v>
      </c>
      <c r="D36" s="56" t="s">
        <v>69</v>
      </c>
      <c r="E36" s="72" t="s">
        <v>70</v>
      </c>
      <c r="F36" s="44" t="s">
        <v>71</v>
      </c>
      <c r="G36" s="44" t="s">
        <v>41</v>
      </c>
      <c r="H36" s="45">
        <f>4.75*17697</f>
        <v>84060.75</v>
      </c>
      <c r="I36" s="45">
        <f t="shared" si="0"/>
        <v>1167.5104166666667</v>
      </c>
      <c r="J36" s="46">
        <v>0.4</v>
      </c>
      <c r="K36" s="45">
        <f t="shared" si="1"/>
        <v>467.0041666666667</v>
      </c>
      <c r="L36" s="45"/>
      <c r="M36" s="45"/>
      <c r="N36" s="23"/>
      <c r="O36" s="23"/>
      <c r="P36" s="23"/>
      <c r="Q36" s="23"/>
      <c r="R36" s="23"/>
      <c r="S36" s="23"/>
      <c r="T36" s="23">
        <f t="shared" si="2"/>
        <v>46.700416666666676</v>
      </c>
      <c r="U36" s="23">
        <f t="shared" si="3"/>
        <v>513.7045833333334</v>
      </c>
    </row>
    <row r="37" spans="1:21" ht="42.75" customHeight="1">
      <c r="A37" s="14">
        <v>14</v>
      </c>
      <c r="B37" s="72" t="s">
        <v>145</v>
      </c>
      <c r="C37" s="72" t="s">
        <v>20</v>
      </c>
      <c r="D37" s="56" t="s">
        <v>36</v>
      </c>
      <c r="E37" s="74" t="s">
        <v>72</v>
      </c>
      <c r="F37" s="54" t="s">
        <v>73</v>
      </c>
      <c r="G37" s="44" t="s">
        <v>41</v>
      </c>
      <c r="H37" s="45">
        <f>5.31*17697</f>
        <v>93971.06999999999</v>
      </c>
      <c r="I37" s="45">
        <f t="shared" si="0"/>
        <v>1305.15375</v>
      </c>
      <c r="J37" s="46">
        <v>1.4</v>
      </c>
      <c r="K37" s="45">
        <f t="shared" si="1"/>
        <v>1827.2152499999997</v>
      </c>
      <c r="L37" s="45"/>
      <c r="M37" s="45"/>
      <c r="N37" s="23"/>
      <c r="O37" s="23"/>
      <c r="P37" s="23"/>
      <c r="Q37" s="23"/>
      <c r="R37" s="23"/>
      <c r="S37" s="23"/>
      <c r="T37" s="23">
        <f t="shared" si="2"/>
        <v>182.72152499999999</v>
      </c>
      <c r="U37" s="23">
        <f t="shared" si="3"/>
        <v>2009.9367749999997</v>
      </c>
    </row>
    <row r="38" spans="1:21" ht="19.5" customHeight="1">
      <c r="A38" s="8">
        <v>15</v>
      </c>
      <c r="B38" s="77" t="s">
        <v>77</v>
      </c>
      <c r="C38" s="72" t="s">
        <v>20</v>
      </c>
      <c r="D38" s="56"/>
      <c r="E38" s="74"/>
      <c r="F38" s="70" t="s">
        <v>209</v>
      </c>
      <c r="G38" s="44" t="s">
        <v>41</v>
      </c>
      <c r="H38" s="45">
        <f>4.84*17697</f>
        <v>85653.48</v>
      </c>
      <c r="I38" s="45">
        <f t="shared" si="0"/>
        <v>1189.6316666666667</v>
      </c>
      <c r="J38" s="46">
        <v>2.2</v>
      </c>
      <c r="K38" s="45">
        <f t="shared" si="1"/>
        <v>2617.1896666666667</v>
      </c>
      <c r="L38" s="45"/>
      <c r="M38" s="45"/>
      <c r="N38" s="23"/>
      <c r="O38" s="23"/>
      <c r="P38" s="23"/>
      <c r="Q38" s="23"/>
      <c r="R38" s="23"/>
      <c r="S38" s="23"/>
      <c r="T38" s="23">
        <f t="shared" si="2"/>
        <v>261.7189666666667</v>
      </c>
      <c r="U38" s="23">
        <f t="shared" si="3"/>
        <v>2878.9086333333335</v>
      </c>
    </row>
    <row r="39" spans="1:21" ht="18.75" customHeight="1">
      <c r="A39" s="8">
        <v>16</v>
      </c>
      <c r="B39" s="77" t="s">
        <v>78</v>
      </c>
      <c r="C39" s="72" t="s">
        <v>20</v>
      </c>
      <c r="D39" s="56"/>
      <c r="E39" s="74"/>
      <c r="F39" s="70" t="s">
        <v>209</v>
      </c>
      <c r="G39" s="44" t="s">
        <v>41</v>
      </c>
      <c r="H39" s="45">
        <f>4.84*17697</f>
        <v>85653.48</v>
      </c>
      <c r="I39" s="45">
        <f t="shared" si="0"/>
        <v>1189.6316666666667</v>
      </c>
      <c r="J39" s="46">
        <v>3</v>
      </c>
      <c r="K39" s="45">
        <f t="shared" si="1"/>
        <v>3568.895</v>
      </c>
      <c r="L39" s="45"/>
      <c r="M39" s="45"/>
      <c r="N39" s="23"/>
      <c r="O39" s="23"/>
      <c r="P39" s="23"/>
      <c r="Q39" s="23"/>
      <c r="R39" s="23"/>
      <c r="S39" s="23"/>
      <c r="T39" s="23">
        <f t="shared" si="2"/>
        <v>356.8895</v>
      </c>
      <c r="U39" s="23">
        <f t="shared" si="3"/>
        <v>3925.7844999999998</v>
      </c>
    </row>
    <row r="40" spans="1:21" ht="15">
      <c r="A40" s="8"/>
      <c r="B40" s="53" t="s">
        <v>229</v>
      </c>
      <c r="C40" s="53"/>
      <c r="D40" s="53"/>
      <c r="E40" s="53"/>
      <c r="F40" s="57"/>
      <c r="G40" s="57"/>
      <c r="H40" s="58"/>
      <c r="I40" s="58"/>
      <c r="J40" s="27">
        <v>27.8</v>
      </c>
      <c r="K40" s="26">
        <f>SUM(K24:K39)</f>
        <v>34447.70208333333</v>
      </c>
      <c r="L40" s="26"/>
      <c r="M40" s="26"/>
      <c r="N40" s="26"/>
      <c r="O40" s="26"/>
      <c r="P40" s="26"/>
      <c r="Q40" s="26"/>
      <c r="R40" s="26"/>
      <c r="S40" s="26"/>
      <c r="T40" s="26">
        <f>SUM(T24:T39)</f>
        <v>3444.7702083333334</v>
      </c>
      <c r="U40" s="26">
        <f>SUM(U24:U39)</f>
        <v>37892.47229166667</v>
      </c>
    </row>
    <row r="41" spans="1:21" ht="15">
      <c r="A41" s="1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"/>
      <c r="O41" s="3"/>
      <c r="P41" s="3"/>
      <c r="Q41" s="3"/>
      <c r="R41" s="3"/>
      <c r="S41" s="3"/>
      <c r="T41" s="2"/>
      <c r="U41" s="2"/>
    </row>
    <row r="42" spans="1:21" ht="15">
      <c r="A42" s="13"/>
      <c r="B42" s="68"/>
      <c r="C42" s="68"/>
      <c r="D42" s="68"/>
      <c r="E42" s="68"/>
      <c r="F42" s="66"/>
      <c r="G42" s="66"/>
      <c r="H42" s="66"/>
      <c r="I42" s="66"/>
      <c r="J42" s="66"/>
      <c r="K42" s="66"/>
      <c r="L42" s="66"/>
      <c r="M42" s="66"/>
      <c r="N42" s="2"/>
      <c r="O42" s="2"/>
      <c r="P42" s="2"/>
      <c r="Q42" s="2"/>
      <c r="R42" s="2"/>
      <c r="S42" s="2"/>
      <c r="T42" s="2"/>
      <c r="U42" s="2"/>
    </row>
    <row r="43" spans="1:21" ht="15">
      <c r="A43" s="13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2"/>
      <c r="O43" s="2"/>
      <c r="P43" s="2"/>
      <c r="Q43" s="2"/>
      <c r="R43" s="2"/>
      <c r="S43" s="2"/>
      <c r="T43" s="2"/>
      <c r="U43" s="2"/>
    </row>
    <row r="44" spans="1:21" ht="15">
      <c r="A44" s="13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2"/>
      <c r="O44" s="2"/>
      <c r="P44" s="2"/>
      <c r="Q44" s="2"/>
      <c r="R44" s="2"/>
      <c r="S44" s="2"/>
      <c r="T44" s="2"/>
      <c r="U44" s="2"/>
    </row>
    <row r="45" spans="1:21" ht="15">
      <c r="A45" s="13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2"/>
      <c r="O45" s="2"/>
      <c r="P45" s="2"/>
      <c r="Q45" s="2"/>
      <c r="R45" s="2"/>
      <c r="S45" s="2"/>
      <c r="T45" s="2"/>
      <c r="U45" s="2"/>
    </row>
    <row r="46" spans="1:21" ht="15">
      <c r="A46" s="13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2"/>
      <c r="O46" s="2"/>
      <c r="P46" s="2"/>
      <c r="Q46" s="2"/>
      <c r="R46" s="2"/>
      <c r="S46" s="2"/>
      <c r="T46" s="2"/>
      <c r="U46" s="2"/>
    </row>
    <row r="47" spans="1:21" ht="15">
      <c r="A47" s="1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2"/>
      <c r="O47" s="2"/>
      <c r="P47" s="2"/>
      <c r="Q47" s="2"/>
      <c r="R47" s="2"/>
      <c r="S47" s="2"/>
      <c r="T47" s="2"/>
      <c r="U47" s="2"/>
    </row>
    <row r="48" spans="1:21" ht="15">
      <c r="A48" s="1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2"/>
      <c r="O48" s="2"/>
      <c r="P48" s="2"/>
      <c r="Q48" s="2"/>
      <c r="R48" s="2"/>
      <c r="S48" s="2"/>
      <c r="T48" s="2"/>
      <c r="U48" s="2"/>
    </row>
    <row r="49" spans="1:21" ht="15">
      <c r="A49" s="13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2"/>
      <c r="O49" s="2"/>
      <c r="P49" s="2"/>
      <c r="Q49" s="2"/>
      <c r="R49" s="2"/>
      <c r="S49" s="2"/>
      <c r="T49" s="2"/>
      <c r="U49" s="2"/>
    </row>
    <row r="50" spans="1:21" ht="15">
      <c r="A50" s="1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2"/>
      <c r="O50" s="2"/>
      <c r="P50" s="2"/>
      <c r="Q50" s="2"/>
      <c r="R50" s="2"/>
      <c r="S50" s="2"/>
      <c r="T50" s="2"/>
      <c r="U50" s="2"/>
    </row>
    <row r="51" spans="1:21" ht="15">
      <c r="A51" s="13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2"/>
      <c r="O51" s="2"/>
      <c r="P51" s="2"/>
      <c r="Q51" s="2"/>
      <c r="R51" s="2"/>
      <c r="S51" s="2"/>
      <c r="T51" s="2"/>
      <c r="U51" s="2"/>
    </row>
    <row r="52" spans="1:21" ht="15">
      <c r="A52" s="1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2"/>
      <c r="O52" s="2"/>
      <c r="P52" s="2"/>
      <c r="Q52" s="2"/>
      <c r="R52" s="2"/>
      <c r="S52" s="2"/>
      <c r="T52" s="2"/>
      <c r="U52" s="2"/>
    </row>
    <row r="53" spans="1:21" ht="15">
      <c r="A53" s="13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2"/>
      <c r="O53" s="2"/>
      <c r="P53" s="2"/>
      <c r="Q53" s="2"/>
      <c r="R53" s="2"/>
      <c r="S53" s="2"/>
      <c r="T53" s="2"/>
      <c r="U53" s="2"/>
    </row>
    <row r="54" spans="1:21" ht="15">
      <c r="A54" s="1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2"/>
      <c r="O54" s="2"/>
      <c r="P54" s="2"/>
      <c r="Q54" s="2"/>
      <c r="R54" s="2"/>
      <c r="S54" s="2"/>
      <c r="T54" s="2"/>
      <c r="U54" s="2"/>
    </row>
    <row r="55" spans="1:21" ht="15">
      <c r="A55" s="13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2"/>
      <c r="O55" s="2"/>
      <c r="P55" s="2"/>
      <c r="Q55" s="2"/>
      <c r="R55" s="2"/>
      <c r="S55" s="2"/>
      <c r="T55" s="2"/>
      <c r="U55" s="2"/>
    </row>
    <row r="56" spans="1:21" ht="15">
      <c r="A56" s="13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2"/>
      <c r="O56" s="2"/>
      <c r="P56" s="2"/>
      <c r="Q56" s="2"/>
      <c r="R56" s="2"/>
      <c r="S56" s="2"/>
      <c r="T56" s="2"/>
      <c r="U56" s="2"/>
    </row>
    <row r="57" spans="1:21" ht="15">
      <c r="A57" s="13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2"/>
      <c r="O57" s="2"/>
      <c r="P57" s="2"/>
      <c r="Q57" s="2"/>
      <c r="R57" s="2"/>
      <c r="S57" s="2"/>
      <c r="T57" s="2"/>
      <c r="U57" s="2"/>
    </row>
    <row r="58" spans="1:21" ht="15">
      <c r="A58" s="13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2"/>
      <c r="O58" s="2"/>
      <c r="P58" s="2"/>
      <c r="Q58" s="2"/>
      <c r="R58" s="2"/>
      <c r="S58" s="2"/>
      <c r="T58" s="2"/>
      <c r="U58" s="2"/>
    </row>
    <row r="59" spans="1:21" ht="15">
      <c r="A59" s="13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2"/>
      <c r="O59" s="2"/>
      <c r="P59" s="2"/>
      <c r="Q59" s="2"/>
      <c r="R59" s="2"/>
      <c r="S59" s="2"/>
      <c r="T59" s="2"/>
      <c r="U59" s="2"/>
    </row>
    <row r="60" spans="1:21" ht="15">
      <c r="A60" s="13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2"/>
      <c r="O60" s="2"/>
      <c r="P60" s="2"/>
      <c r="Q60" s="2"/>
      <c r="R60" s="2"/>
      <c r="S60" s="2"/>
      <c r="T60" s="2"/>
      <c r="U60" s="2"/>
    </row>
    <row r="61" spans="1:21" ht="15">
      <c r="A61" s="13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2"/>
      <c r="O61" s="2"/>
      <c r="P61" s="2"/>
      <c r="Q61" s="2"/>
      <c r="R61" s="2"/>
      <c r="S61" s="2"/>
      <c r="T61" s="2"/>
      <c r="U61" s="2"/>
    </row>
    <row r="62" spans="1:21" ht="12.75">
      <c r="A62" s="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1"/>
      <c r="O66" s="1"/>
      <c r="P66" s="1"/>
      <c r="Q66" s="1"/>
      <c r="R66" s="1"/>
      <c r="S66" s="1"/>
      <c r="T66" s="1"/>
      <c r="U66" s="1"/>
    </row>
    <row r="67" spans="1:21" ht="12" customHeight="1">
      <c r="A67" s="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1"/>
      <c r="O68" s="1"/>
      <c r="P68" s="1"/>
      <c r="Q68" s="1"/>
      <c r="R68" s="1"/>
      <c r="S68" s="1"/>
      <c r="T68" s="1"/>
      <c r="U68" s="1"/>
    </row>
  </sheetData>
  <sheetProtection/>
  <mergeCells count="21">
    <mergeCell ref="E21:E23"/>
    <mergeCell ref="F21:F23"/>
    <mergeCell ref="H21:H23"/>
    <mergeCell ref="I21:I23"/>
    <mergeCell ref="J21:J23"/>
    <mergeCell ref="M3:S3"/>
    <mergeCell ref="G21:G23"/>
    <mergeCell ref="A21:A23"/>
    <mergeCell ref="B21:B23"/>
    <mergeCell ref="C21:C23"/>
    <mergeCell ref="D21:D23"/>
    <mergeCell ref="T21:T23"/>
    <mergeCell ref="U21:U23"/>
    <mergeCell ref="Q22:Q23"/>
    <mergeCell ref="R22:R23"/>
    <mergeCell ref="K21:K23"/>
    <mergeCell ref="L22:L23"/>
    <mergeCell ref="M22:M23"/>
    <mergeCell ref="S22:S23"/>
    <mergeCell ref="L21:S21"/>
    <mergeCell ref="N22:P22"/>
  </mergeCells>
  <printOptions/>
  <pageMargins left="0.5905511811023623" right="0.1968503937007874" top="0.5905511811023623" bottom="0.1968503937007874" header="0.5118110236220472" footer="0.5118110236220472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view="pageBreakPreview" zoomScale="60" zoomScaleNormal="70" zoomScalePageLayoutView="0" workbookViewId="0" topLeftCell="A31">
      <selection activeCell="B42" sqref="B42"/>
    </sheetView>
  </sheetViews>
  <sheetFormatPr defaultColWidth="9.00390625" defaultRowHeight="12.75"/>
  <cols>
    <col min="1" max="1" width="4.00390625" style="0" customWidth="1"/>
    <col min="2" max="2" width="34.25390625" style="38" customWidth="1"/>
    <col min="3" max="3" width="12.375" style="38" customWidth="1"/>
    <col min="4" max="4" width="27.75390625" style="38" customWidth="1"/>
    <col min="5" max="5" width="21.25390625" style="38" customWidth="1"/>
    <col min="6" max="6" width="11.00390625" style="38" customWidth="1"/>
    <col min="7" max="7" width="10.75390625" style="38" customWidth="1"/>
    <col min="8" max="8" width="14.75390625" style="38" customWidth="1"/>
    <col min="9" max="9" width="10.00390625" style="0" customWidth="1"/>
    <col min="10" max="10" width="7.375" style="0" customWidth="1"/>
    <col min="11" max="11" width="9.875" style="0" customWidth="1"/>
    <col min="14" max="15" width="8.625" style="0" customWidth="1"/>
    <col min="16" max="16" width="10.00390625" style="0" bestFit="1" customWidth="1"/>
    <col min="17" max="17" width="22.00390625" style="0" customWidth="1"/>
    <col min="18" max="18" width="27.25390625" style="0" customWidth="1"/>
    <col min="19" max="19" width="15.00390625" style="0" customWidth="1"/>
    <col min="20" max="20" width="10.00390625" style="0" bestFit="1" customWidth="1"/>
    <col min="21" max="21" width="13.125" style="0" customWidth="1"/>
  </cols>
  <sheetData>
    <row r="1" spans="1:21" ht="15">
      <c r="A1" s="5" t="s">
        <v>22</v>
      </c>
      <c r="B1" s="34"/>
      <c r="C1" s="34"/>
      <c r="D1" s="35"/>
      <c r="E1" s="35"/>
      <c r="F1" s="35"/>
      <c r="G1" s="35"/>
      <c r="H1" s="35"/>
      <c r="I1" s="6"/>
      <c r="J1" s="6"/>
      <c r="K1" s="6"/>
      <c r="L1" s="6"/>
      <c r="M1" s="5" t="s">
        <v>10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211</v>
      </c>
      <c r="B2" s="34"/>
      <c r="C2" s="34"/>
      <c r="D2" s="35"/>
      <c r="E2" s="35"/>
      <c r="F2" s="35"/>
      <c r="G2" s="35"/>
      <c r="H2" s="35"/>
      <c r="I2" s="6"/>
      <c r="J2" s="6"/>
      <c r="K2" s="6"/>
      <c r="L2" s="6"/>
      <c r="M2" s="5" t="s">
        <v>23</v>
      </c>
      <c r="N2" s="5"/>
      <c r="O2" s="5"/>
      <c r="P2" s="5"/>
      <c r="Q2" s="5"/>
      <c r="R2" s="5"/>
      <c r="S2" s="5"/>
      <c r="T2" s="6"/>
      <c r="U2" s="6"/>
    </row>
    <row r="3" spans="1:21" ht="18" customHeight="1">
      <c r="A3" s="5" t="s">
        <v>212</v>
      </c>
      <c r="B3" s="34"/>
      <c r="C3" s="34"/>
      <c r="D3" s="35"/>
      <c r="E3" s="35"/>
      <c r="F3" s="35" t="s">
        <v>2</v>
      </c>
      <c r="G3" s="35"/>
      <c r="H3" s="35"/>
      <c r="I3" s="6"/>
      <c r="J3" s="6"/>
      <c r="K3" s="6"/>
      <c r="L3" s="6"/>
      <c r="M3" s="89" t="s">
        <v>215</v>
      </c>
      <c r="N3" s="89"/>
      <c r="O3" s="89"/>
      <c r="P3" s="89"/>
      <c r="Q3" s="89"/>
      <c r="R3" s="89"/>
      <c r="S3" s="89"/>
      <c r="T3" s="6"/>
      <c r="U3" s="6"/>
    </row>
    <row r="4" spans="1:21" ht="15">
      <c r="A4" s="5" t="s">
        <v>213</v>
      </c>
      <c r="B4" s="34"/>
      <c r="C4" s="34"/>
      <c r="D4" s="35"/>
      <c r="E4" s="35"/>
      <c r="F4" s="35"/>
      <c r="G4" s="35"/>
      <c r="H4" s="35"/>
      <c r="I4" s="6"/>
      <c r="J4" s="6"/>
      <c r="K4" s="6"/>
      <c r="L4" s="6"/>
      <c r="M4" s="5" t="s">
        <v>29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214</v>
      </c>
      <c r="B5" s="34"/>
      <c r="C5" s="34"/>
      <c r="D5" s="35"/>
      <c r="E5" s="35"/>
      <c r="F5" s="35" t="s">
        <v>3</v>
      </c>
      <c r="G5" s="35"/>
      <c r="H5" s="3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35"/>
      <c r="C6" s="35"/>
      <c r="D6" s="35"/>
      <c r="E6" s="35"/>
      <c r="F6" s="35"/>
      <c r="G6" s="35"/>
      <c r="H6" s="3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35"/>
      <c r="C7" s="35"/>
      <c r="D7" s="35"/>
      <c r="E7" s="35"/>
      <c r="F7" s="35"/>
      <c r="G7" s="35"/>
      <c r="H7" s="3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35"/>
      <c r="C8" s="35"/>
      <c r="D8" s="35"/>
      <c r="E8" s="35"/>
      <c r="F8" s="35" t="s">
        <v>28</v>
      </c>
      <c r="G8" s="35"/>
      <c r="H8" s="3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35"/>
      <c r="C9" s="35"/>
      <c r="D9" s="35"/>
      <c r="E9" s="35"/>
      <c r="F9" s="36" t="s">
        <v>3</v>
      </c>
      <c r="G9" s="36"/>
      <c r="H9" s="3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35"/>
      <c r="C10" s="35"/>
      <c r="D10" s="35"/>
      <c r="E10" s="35"/>
      <c r="F10" s="35"/>
      <c r="G10" s="35"/>
      <c r="H10" s="3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35"/>
      <c r="C11" s="37"/>
      <c r="D11" s="35"/>
      <c r="E11" s="35"/>
      <c r="F11" s="35"/>
      <c r="G11" s="35"/>
      <c r="H11" s="3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35"/>
      <c r="C12" s="35"/>
      <c r="D12" s="35"/>
      <c r="E12" s="35"/>
      <c r="F12" s="35"/>
      <c r="G12" s="35"/>
      <c r="H12" s="35"/>
      <c r="I12" s="6"/>
      <c r="J12" s="6"/>
      <c r="K12" s="6"/>
      <c r="L12" s="6"/>
      <c r="N12" s="6"/>
      <c r="O12" s="6"/>
      <c r="P12" s="6" t="s">
        <v>4</v>
      </c>
      <c r="Q12" s="6"/>
      <c r="R12" s="6"/>
      <c r="S12" s="6"/>
      <c r="T12" s="6"/>
      <c r="U12" s="6"/>
    </row>
    <row r="13" spans="1:21" ht="15">
      <c r="A13" s="6"/>
      <c r="B13" s="35"/>
      <c r="C13" s="35"/>
      <c r="D13" s="35"/>
      <c r="E13" s="35"/>
      <c r="F13" s="35"/>
      <c r="G13" s="35"/>
      <c r="H13" s="35"/>
      <c r="I13" s="6"/>
      <c r="J13" s="6"/>
      <c r="K13" s="6"/>
      <c r="L13" s="6"/>
      <c r="N13" s="6"/>
      <c r="O13" s="6"/>
      <c r="P13" s="35" t="s">
        <v>228</v>
      </c>
      <c r="Q13" s="6"/>
      <c r="R13" s="35"/>
      <c r="S13" s="35"/>
      <c r="T13" s="35"/>
      <c r="U13" s="35"/>
    </row>
    <row r="14" spans="1:21" ht="15">
      <c r="A14" s="6"/>
      <c r="B14" s="35"/>
      <c r="C14" s="35"/>
      <c r="D14" s="35"/>
      <c r="E14" s="35"/>
      <c r="F14" s="35"/>
      <c r="G14" s="35"/>
      <c r="H14" s="35"/>
      <c r="I14" s="6"/>
      <c r="J14" s="6"/>
      <c r="K14" s="6"/>
      <c r="L14" s="6"/>
      <c r="N14" s="6"/>
      <c r="O14" s="6"/>
      <c r="P14" s="6" t="s">
        <v>93</v>
      </c>
      <c r="Q14" s="6"/>
      <c r="R14" s="6"/>
      <c r="S14" s="6"/>
      <c r="T14" s="6"/>
      <c r="U14" s="6"/>
    </row>
    <row r="15" spans="1:21" ht="15">
      <c r="A15" s="6"/>
      <c r="B15" s="35"/>
      <c r="C15" s="35"/>
      <c r="D15" s="35"/>
      <c r="E15" s="35"/>
      <c r="F15" s="35"/>
      <c r="G15" s="35"/>
      <c r="H15" s="35"/>
      <c r="I15" s="6"/>
      <c r="J15" s="6"/>
      <c r="K15" s="6"/>
      <c r="L15" s="6"/>
      <c r="N15" s="6"/>
      <c r="O15" s="6"/>
      <c r="P15" s="6" t="s">
        <v>34</v>
      </c>
      <c r="Q15" s="6"/>
      <c r="R15" s="6"/>
      <c r="S15" s="6"/>
      <c r="T15" s="6"/>
      <c r="U15" s="6"/>
    </row>
    <row r="16" spans="1:21" ht="15">
      <c r="A16" s="6"/>
      <c r="B16" s="35"/>
      <c r="C16" s="35"/>
      <c r="D16" s="35"/>
      <c r="E16" s="35"/>
      <c r="F16" s="35"/>
      <c r="G16" s="35"/>
      <c r="H16" s="35"/>
      <c r="I16" s="6"/>
      <c r="J16" s="6"/>
      <c r="K16" s="6"/>
      <c r="L16" s="6"/>
      <c r="N16" s="6"/>
      <c r="O16" s="6"/>
      <c r="P16" s="6" t="s">
        <v>126</v>
      </c>
      <c r="Q16" s="6"/>
      <c r="R16" s="6"/>
      <c r="S16" s="6"/>
      <c r="T16" s="6"/>
      <c r="U16" s="6"/>
    </row>
    <row r="17" spans="1:21" ht="15">
      <c r="A17" s="6"/>
      <c r="B17" s="35"/>
      <c r="C17" s="35"/>
      <c r="D17" s="35"/>
      <c r="E17" s="35"/>
      <c r="F17" s="35"/>
      <c r="G17" s="35"/>
      <c r="H17" s="35"/>
      <c r="I17" s="6"/>
      <c r="J17" s="6"/>
      <c r="K17" s="6"/>
      <c r="L17" s="6"/>
      <c r="N17" s="6"/>
      <c r="O17" s="6"/>
      <c r="P17" s="6" t="s">
        <v>1</v>
      </c>
      <c r="Q17" s="6">
        <v>18</v>
      </c>
      <c r="R17" s="6"/>
      <c r="S17" s="6"/>
      <c r="T17" s="6"/>
      <c r="U17" s="6"/>
    </row>
    <row r="18" spans="1:21" ht="15">
      <c r="A18" s="6"/>
      <c r="B18" s="35"/>
      <c r="C18" s="35"/>
      <c r="D18" s="35"/>
      <c r="E18" s="35"/>
      <c r="F18" s="35"/>
      <c r="G18" s="35"/>
      <c r="H18" s="35"/>
      <c r="I18" s="6"/>
      <c r="J18" s="6"/>
      <c r="K18" s="6"/>
      <c r="L18" s="6"/>
      <c r="N18" s="6"/>
      <c r="O18" s="6"/>
      <c r="P18" s="6" t="s">
        <v>225</v>
      </c>
      <c r="Q18" s="6"/>
      <c r="R18" s="6"/>
      <c r="S18" s="6"/>
      <c r="T18" s="6"/>
      <c r="U18" s="6"/>
    </row>
    <row r="19" spans="1:21" ht="15">
      <c r="A19" s="6"/>
      <c r="B19" s="35"/>
      <c r="C19" s="35"/>
      <c r="D19" s="35"/>
      <c r="E19" s="35"/>
      <c r="F19" s="35"/>
      <c r="G19" s="35"/>
      <c r="H19" s="3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">
      <c r="A20" s="6"/>
      <c r="B20" s="35"/>
      <c r="C20" s="35"/>
      <c r="D20" s="35"/>
      <c r="E20" s="35"/>
      <c r="F20" s="35"/>
      <c r="G20" s="35"/>
      <c r="H20" s="3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93" t="s">
        <v>0</v>
      </c>
      <c r="B21" s="90" t="s">
        <v>217</v>
      </c>
      <c r="C21" s="90" t="s">
        <v>96</v>
      </c>
      <c r="D21" s="90" t="s">
        <v>11</v>
      </c>
      <c r="E21" s="90" t="s">
        <v>6</v>
      </c>
      <c r="F21" s="90" t="s">
        <v>7</v>
      </c>
      <c r="G21" s="90" t="s">
        <v>26</v>
      </c>
      <c r="H21" s="90" t="s">
        <v>16</v>
      </c>
      <c r="I21" s="93" t="s">
        <v>21</v>
      </c>
      <c r="J21" s="93" t="s">
        <v>8</v>
      </c>
      <c r="K21" s="93" t="s">
        <v>17</v>
      </c>
      <c r="L21" s="96" t="s">
        <v>9</v>
      </c>
      <c r="M21" s="96"/>
      <c r="N21" s="96"/>
      <c r="O21" s="96"/>
      <c r="P21" s="96"/>
      <c r="Q21" s="96"/>
      <c r="R21" s="96"/>
      <c r="S21" s="96"/>
      <c r="T21" s="93" t="s">
        <v>27</v>
      </c>
      <c r="U21" s="93" t="s">
        <v>14</v>
      </c>
    </row>
    <row r="22" spans="1:21" ht="15">
      <c r="A22" s="94"/>
      <c r="B22" s="91"/>
      <c r="C22" s="91"/>
      <c r="D22" s="91"/>
      <c r="E22" s="91"/>
      <c r="F22" s="91"/>
      <c r="G22" s="91"/>
      <c r="H22" s="91"/>
      <c r="I22" s="94"/>
      <c r="J22" s="94"/>
      <c r="K22" s="94"/>
      <c r="L22" s="93" t="s">
        <v>12</v>
      </c>
      <c r="M22" s="93" t="s">
        <v>13</v>
      </c>
      <c r="N22" s="96" t="s">
        <v>15</v>
      </c>
      <c r="O22" s="96"/>
      <c r="P22" s="96"/>
      <c r="Q22" s="93" t="s">
        <v>30</v>
      </c>
      <c r="R22" s="93" t="s">
        <v>31</v>
      </c>
      <c r="S22" s="93" t="s">
        <v>25</v>
      </c>
      <c r="T22" s="94"/>
      <c r="U22" s="94"/>
    </row>
    <row r="23" spans="1:21" ht="30">
      <c r="A23" s="95"/>
      <c r="B23" s="92"/>
      <c r="C23" s="91"/>
      <c r="D23" s="92"/>
      <c r="E23" s="92"/>
      <c r="F23" s="92"/>
      <c r="G23" s="92"/>
      <c r="H23" s="92"/>
      <c r="I23" s="95"/>
      <c r="J23" s="95"/>
      <c r="K23" s="95"/>
      <c r="L23" s="95"/>
      <c r="M23" s="95"/>
      <c r="N23" s="9" t="s">
        <v>18</v>
      </c>
      <c r="O23" s="9" t="s">
        <v>24</v>
      </c>
      <c r="P23" s="9" t="s">
        <v>19</v>
      </c>
      <c r="Q23" s="95"/>
      <c r="R23" s="95"/>
      <c r="S23" s="95"/>
      <c r="T23" s="95"/>
      <c r="U23" s="95"/>
    </row>
    <row r="24" spans="1:21" ht="48.75" customHeight="1">
      <c r="A24" s="15">
        <v>1</v>
      </c>
      <c r="B24" s="73" t="s">
        <v>118</v>
      </c>
      <c r="C24" s="72" t="s">
        <v>20</v>
      </c>
      <c r="D24" s="56" t="s">
        <v>119</v>
      </c>
      <c r="E24" s="74" t="s">
        <v>120</v>
      </c>
      <c r="F24" s="49" t="s">
        <v>121</v>
      </c>
      <c r="G24" s="44" t="s">
        <v>41</v>
      </c>
      <c r="H24" s="45">
        <f>5.31*17697</f>
        <v>93971.06999999999</v>
      </c>
      <c r="I24" s="23">
        <f aca="true" t="shared" si="0" ref="I24:I40">H24/72</f>
        <v>1305.15375</v>
      </c>
      <c r="J24" s="25">
        <v>2.8</v>
      </c>
      <c r="K24" s="23">
        <f aca="true" t="shared" si="1" ref="K24:K40">I24*J24</f>
        <v>3654.4304999999995</v>
      </c>
      <c r="L24" s="23"/>
      <c r="M24" s="23"/>
      <c r="N24" s="23"/>
      <c r="O24" s="23"/>
      <c r="P24" s="23"/>
      <c r="Q24" s="23"/>
      <c r="R24" s="23"/>
      <c r="S24" s="23"/>
      <c r="T24" s="23">
        <f aca="true" t="shared" si="2" ref="T24:T40">K24*10%</f>
        <v>365.44304999999997</v>
      </c>
      <c r="U24" s="23">
        <f aca="true" t="shared" si="3" ref="U24:U40">K24+L24+M24+P24+Q24+R24+S24+T24</f>
        <v>4019.8735499999993</v>
      </c>
    </row>
    <row r="25" spans="1:21" ht="40.5" customHeight="1">
      <c r="A25" s="15">
        <v>2</v>
      </c>
      <c r="B25" s="73" t="s">
        <v>158</v>
      </c>
      <c r="C25" s="72" t="s">
        <v>20</v>
      </c>
      <c r="D25" s="56" t="s">
        <v>110</v>
      </c>
      <c r="E25" s="75" t="s">
        <v>127</v>
      </c>
      <c r="F25" s="47" t="s">
        <v>111</v>
      </c>
      <c r="G25" s="44" t="s">
        <v>41</v>
      </c>
      <c r="H25" s="45">
        <f>5.21*17697</f>
        <v>92201.37</v>
      </c>
      <c r="I25" s="23">
        <f t="shared" si="0"/>
        <v>1280.5745833333333</v>
      </c>
      <c r="J25" s="25">
        <v>1.4</v>
      </c>
      <c r="K25" s="23">
        <f t="shared" si="1"/>
        <v>1792.8044166666664</v>
      </c>
      <c r="L25" s="23"/>
      <c r="M25" s="23"/>
      <c r="N25" s="23"/>
      <c r="O25" s="23"/>
      <c r="P25" s="23"/>
      <c r="Q25" s="23"/>
      <c r="R25" s="23"/>
      <c r="S25" s="23"/>
      <c r="T25" s="23">
        <f t="shared" si="2"/>
        <v>179.28044166666666</v>
      </c>
      <c r="U25" s="23">
        <f t="shared" si="3"/>
        <v>1972.0848583333332</v>
      </c>
    </row>
    <row r="26" spans="1:21" ht="38.25" customHeight="1">
      <c r="A26" s="15">
        <v>3</v>
      </c>
      <c r="B26" s="72" t="s">
        <v>125</v>
      </c>
      <c r="C26" s="72" t="s">
        <v>20</v>
      </c>
      <c r="D26" s="56" t="s">
        <v>86</v>
      </c>
      <c r="E26" s="74" t="s">
        <v>124</v>
      </c>
      <c r="F26" s="41" t="s">
        <v>83</v>
      </c>
      <c r="G26" s="44" t="s">
        <v>41</v>
      </c>
      <c r="H26" s="45">
        <f>4.75*17697</f>
        <v>84060.75</v>
      </c>
      <c r="I26" s="23">
        <f t="shared" si="0"/>
        <v>1167.5104166666667</v>
      </c>
      <c r="J26" s="25">
        <v>1</v>
      </c>
      <c r="K26" s="23">
        <f t="shared" si="1"/>
        <v>1167.5104166666667</v>
      </c>
      <c r="L26" s="23"/>
      <c r="M26" s="23"/>
      <c r="N26" s="23"/>
      <c r="O26" s="23"/>
      <c r="P26" s="23"/>
      <c r="Q26" s="23"/>
      <c r="R26" s="23"/>
      <c r="S26" s="23"/>
      <c r="T26" s="23">
        <f t="shared" si="2"/>
        <v>116.75104166666668</v>
      </c>
      <c r="U26" s="23">
        <f t="shared" si="3"/>
        <v>1284.2614583333334</v>
      </c>
    </row>
    <row r="27" spans="1:21" ht="89.25">
      <c r="A27" s="14">
        <v>4</v>
      </c>
      <c r="B27" s="72" t="s">
        <v>162</v>
      </c>
      <c r="C27" s="72" t="s">
        <v>20</v>
      </c>
      <c r="D27" s="56" t="s">
        <v>115</v>
      </c>
      <c r="E27" s="74" t="s">
        <v>116</v>
      </c>
      <c r="F27" s="44" t="s">
        <v>117</v>
      </c>
      <c r="G27" s="44" t="s">
        <v>41</v>
      </c>
      <c r="H27" s="45">
        <f>5.31*17697</f>
        <v>93971.06999999999</v>
      </c>
      <c r="I27" s="23">
        <f t="shared" si="0"/>
        <v>1305.15375</v>
      </c>
      <c r="J27" s="25">
        <v>5.8</v>
      </c>
      <c r="K27" s="23">
        <f t="shared" si="1"/>
        <v>7569.89175</v>
      </c>
      <c r="L27" s="23"/>
      <c r="M27" s="23"/>
      <c r="N27" s="23"/>
      <c r="O27" s="23"/>
      <c r="P27" s="23"/>
      <c r="Q27" s="23"/>
      <c r="R27" s="23"/>
      <c r="S27" s="23"/>
      <c r="T27" s="23">
        <f t="shared" si="2"/>
        <v>756.989175</v>
      </c>
      <c r="U27" s="23">
        <f t="shared" si="3"/>
        <v>8326.880925</v>
      </c>
    </row>
    <row r="28" spans="1:21" ht="42.75" customHeight="1">
      <c r="A28" s="14">
        <v>5</v>
      </c>
      <c r="B28" s="73" t="s">
        <v>161</v>
      </c>
      <c r="C28" s="72" t="s">
        <v>20</v>
      </c>
      <c r="D28" s="81" t="s">
        <v>86</v>
      </c>
      <c r="E28" s="74" t="s">
        <v>113</v>
      </c>
      <c r="F28" s="44" t="s">
        <v>114</v>
      </c>
      <c r="G28" s="44" t="s">
        <v>41</v>
      </c>
      <c r="H28" s="45">
        <f>5.21*17697</f>
        <v>92201.37</v>
      </c>
      <c r="I28" s="23">
        <f t="shared" si="0"/>
        <v>1280.5745833333333</v>
      </c>
      <c r="J28" s="25">
        <v>1.8</v>
      </c>
      <c r="K28" s="23">
        <f t="shared" si="1"/>
        <v>2305.03425</v>
      </c>
      <c r="L28" s="23"/>
      <c r="M28" s="23"/>
      <c r="N28" s="23"/>
      <c r="O28" s="23"/>
      <c r="P28" s="23"/>
      <c r="Q28" s="23"/>
      <c r="R28" s="23"/>
      <c r="S28" s="23"/>
      <c r="T28" s="23">
        <f t="shared" si="2"/>
        <v>230.50342500000002</v>
      </c>
      <c r="U28" s="23">
        <f t="shared" si="3"/>
        <v>2535.537675</v>
      </c>
    </row>
    <row r="29" spans="1:21" ht="45">
      <c r="A29" s="15">
        <v>6</v>
      </c>
      <c r="B29" s="72" t="s">
        <v>157</v>
      </c>
      <c r="C29" s="72" t="s">
        <v>20</v>
      </c>
      <c r="D29" s="56" t="s">
        <v>32</v>
      </c>
      <c r="E29" s="74" t="s">
        <v>128</v>
      </c>
      <c r="F29" s="43" t="s">
        <v>46</v>
      </c>
      <c r="G29" s="44" t="s">
        <v>41</v>
      </c>
      <c r="H29" s="45">
        <f>5.31*17697</f>
        <v>93971.06999999999</v>
      </c>
      <c r="I29" s="23">
        <f t="shared" si="0"/>
        <v>1305.15375</v>
      </c>
      <c r="J29" s="25">
        <v>2</v>
      </c>
      <c r="K29" s="23">
        <f t="shared" si="1"/>
        <v>2610.3075</v>
      </c>
      <c r="L29" s="23"/>
      <c r="M29" s="23"/>
      <c r="N29" s="23"/>
      <c r="O29" s="23"/>
      <c r="P29" s="23"/>
      <c r="Q29" s="23"/>
      <c r="R29" s="23"/>
      <c r="S29" s="23"/>
      <c r="T29" s="23">
        <f t="shared" si="2"/>
        <v>261.03075</v>
      </c>
      <c r="U29" s="23">
        <f t="shared" si="3"/>
        <v>2871.33825</v>
      </c>
    </row>
    <row r="30" spans="1:21" ht="42.75" customHeight="1">
      <c r="A30" s="15">
        <v>7</v>
      </c>
      <c r="B30" s="72" t="s">
        <v>109</v>
      </c>
      <c r="C30" s="72" t="s">
        <v>20</v>
      </c>
      <c r="D30" s="83" t="s">
        <v>110</v>
      </c>
      <c r="E30" s="74" t="s">
        <v>112</v>
      </c>
      <c r="F30" s="43" t="s">
        <v>111</v>
      </c>
      <c r="G30" s="44" t="s">
        <v>41</v>
      </c>
      <c r="H30" s="45">
        <f>5.21*17697</f>
        <v>92201.37</v>
      </c>
      <c r="I30" s="23">
        <f t="shared" si="0"/>
        <v>1280.5745833333333</v>
      </c>
      <c r="J30" s="25">
        <v>1.2</v>
      </c>
      <c r="K30" s="23">
        <f t="shared" si="1"/>
        <v>1536.6895</v>
      </c>
      <c r="L30" s="23"/>
      <c r="M30" s="23"/>
      <c r="N30" s="23"/>
      <c r="O30" s="23"/>
      <c r="P30" s="23"/>
      <c r="Q30" s="23"/>
      <c r="R30" s="23"/>
      <c r="S30" s="23"/>
      <c r="T30" s="23">
        <f t="shared" si="2"/>
        <v>153.66895</v>
      </c>
      <c r="U30" s="23">
        <f t="shared" si="3"/>
        <v>1690.35845</v>
      </c>
    </row>
    <row r="31" spans="1:21" ht="43.5" customHeight="1">
      <c r="A31" s="14">
        <v>8</v>
      </c>
      <c r="B31" s="72" t="s">
        <v>105</v>
      </c>
      <c r="C31" s="72" t="s">
        <v>20</v>
      </c>
      <c r="D31" s="56" t="s">
        <v>106</v>
      </c>
      <c r="E31" s="74" t="s">
        <v>107</v>
      </c>
      <c r="F31" s="51" t="s">
        <v>108</v>
      </c>
      <c r="G31" s="44" t="s">
        <v>41</v>
      </c>
      <c r="H31" s="45">
        <f>5.03*17697</f>
        <v>89015.91</v>
      </c>
      <c r="I31" s="23">
        <f t="shared" si="0"/>
        <v>1236.3320833333335</v>
      </c>
      <c r="J31" s="25">
        <v>0.4</v>
      </c>
      <c r="K31" s="23">
        <f t="shared" si="1"/>
        <v>494.53283333333343</v>
      </c>
      <c r="L31" s="23"/>
      <c r="M31" s="23"/>
      <c r="N31" s="23"/>
      <c r="O31" s="23"/>
      <c r="P31" s="23"/>
      <c r="Q31" s="23"/>
      <c r="R31" s="23"/>
      <c r="S31" s="23"/>
      <c r="T31" s="23">
        <f t="shared" si="2"/>
        <v>49.453283333333346</v>
      </c>
      <c r="U31" s="23">
        <f t="shared" si="3"/>
        <v>543.9861166666668</v>
      </c>
    </row>
    <row r="32" spans="1:21" ht="46.5" customHeight="1">
      <c r="A32" s="14">
        <v>9</v>
      </c>
      <c r="B32" s="72" t="s">
        <v>163</v>
      </c>
      <c r="C32" s="72" t="s">
        <v>20</v>
      </c>
      <c r="D32" s="56" t="s">
        <v>52</v>
      </c>
      <c r="E32" s="78" t="s">
        <v>53</v>
      </c>
      <c r="F32" s="44" t="s">
        <v>54</v>
      </c>
      <c r="G32" s="52" t="s">
        <v>41</v>
      </c>
      <c r="H32" s="45">
        <f>4.66*17697</f>
        <v>82468.02</v>
      </c>
      <c r="I32" s="23">
        <f t="shared" si="0"/>
        <v>1145.3891666666668</v>
      </c>
      <c r="J32" s="25">
        <v>1</v>
      </c>
      <c r="K32" s="23">
        <f t="shared" si="1"/>
        <v>1145.3891666666668</v>
      </c>
      <c r="L32" s="23"/>
      <c r="M32" s="23"/>
      <c r="N32" s="23"/>
      <c r="O32" s="23"/>
      <c r="P32" s="23"/>
      <c r="Q32" s="23"/>
      <c r="R32" s="23"/>
      <c r="S32" s="23"/>
      <c r="T32" s="23">
        <f t="shared" si="2"/>
        <v>114.5389166666667</v>
      </c>
      <c r="U32" s="23">
        <f t="shared" si="3"/>
        <v>1259.9280833333335</v>
      </c>
    </row>
    <row r="33" spans="1:21" ht="30">
      <c r="A33" s="14">
        <v>10</v>
      </c>
      <c r="B33" s="72" t="s">
        <v>160</v>
      </c>
      <c r="C33" s="72" t="s">
        <v>20</v>
      </c>
      <c r="D33" s="56" t="s">
        <v>55</v>
      </c>
      <c r="E33" s="78" t="s">
        <v>56</v>
      </c>
      <c r="F33" s="44" t="s">
        <v>57</v>
      </c>
      <c r="G33" s="52" t="s">
        <v>41</v>
      </c>
      <c r="H33" s="45">
        <f>4.84*17697</f>
        <v>85653.48</v>
      </c>
      <c r="I33" s="23">
        <f t="shared" si="0"/>
        <v>1189.6316666666667</v>
      </c>
      <c r="J33" s="25">
        <v>0.4</v>
      </c>
      <c r="K33" s="23">
        <f t="shared" si="1"/>
        <v>475.85266666666666</v>
      </c>
      <c r="L33" s="23"/>
      <c r="M33" s="23"/>
      <c r="N33" s="23"/>
      <c r="O33" s="23"/>
      <c r="P33" s="23"/>
      <c r="Q33" s="23"/>
      <c r="R33" s="23"/>
      <c r="S33" s="23"/>
      <c r="T33" s="23">
        <f t="shared" si="2"/>
        <v>47.58526666666667</v>
      </c>
      <c r="U33" s="23">
        <f t="shared" si="3"/>
        <v>523.4379333333334</v>
      </c>
    </row>
    <row r="34" spans="1:21" ht="45">
      <c r="A34" s="14">
        <v>11</v>
      </c>
      <c r="B34" s="72" t="s">
        <v>159</v>
      </c>
      <c r="C34" s="72" t="s">
        <v>20</v>
      </c>
      <c r="D34" s="56" t="s">
        <v>63</v>
      </c>
      <c r="E34" s="74" t="s">
        <v>64</v>
      </c>
      <c r="F34" s="41" t="s">
        <v>65</v>
      </c>
      <c r="G34" s="44" t="s">
        <v>41</v>
      </c>
      <c r="H34" s="45">
        <f>5.31*17697</f>
        <v>93971.06999999999</v>
      </c>
      <c r="I34" s="23">
        <f t="shared" si="0"/>
        <v>1305.15375</v>
      </c>
      <c r="J34" s="25">
        <v>1.2</v>
      </c>
      <c r="K34" s="23">
        <f t="shared" si="1"/>
        <v>1566.1844999999998</v>
      </c>
      <c r="L34" s="23"/>
      <c r="M34" s="23"/>
      <c r="N34" s="23"/>
      <c r="O34" s="23"/>
      <c r="P34" s="23"/>
      <c r="Q34" s="23"/>
      <c r="R34" s="23"/>
      <c r="S34" s="23"/>
      <c r="T34" s="23">
        <f t="shared" si="2"/>
        <v>156.61845</v>
      </c>
      <c r="U34" s="23">
        <f t="shared" si="3"/>
        <v>1722.8029499999998</v>
      </c>
    </row>
    <row r="35" spans="1:21" ht="45">
      <c r="A35" s="14">
        <v>12</v>
      </c>
      <c r="B35" s="72" t="s">
        <v>123</v>
      </c>
      <c r="C35" s="72" t="s">
        <v>20</v>
      </c>
      <c r="D35" s="56" t="s">
        <v>42</v>
      </c>
      <c r="E35" s="74" t="s">
        <v>122</v>
      </c>
      <c r="F35" s="49" t="s">
        <v>57</v>
      </c>
      <c r="G35" s="44" t="s">
        <v>41</v>
      </c>
      <c r="H35" s="45">
        <f>4.84*17697</f>
        <v>85653.48</v>
      </c>
      <c r="I35" s="23">
        <f t="shared" si="0"/>
        <v>1189.6316666666667</v>
      </c>
      <c r="J35" s="25">
        <v>1</v>
      </c>
      <c r="K35" s="23">
        <f t="shared" si="1"/>
        <v>1189.6316666666667</v>
      </c>
      <c r="L35" s="23"/>
      <c r="M35" s="23"/>
      <c r="N35" s="23"/>
      <c r="O35" s="23"/>
      <c r="P35" s="23"/>
      <c r="Q35" s="23"/>
      <c r="R35" s="23"/>
      <c r="S35" s="23"/>
      <c r="T35" s="23">
        <f t="shared" si="2"/>
        <v>118.96316666666667</v>
      </c>
      <c r="U35" s="23">
        <f t="shared" si="3"/>
        <v>1308.5948333333333</v>
      </c>
    </row>
    <row r="36" spans="1:21" ht="45">
      <c r="A36" s="14">
        <v>13</v>
      </c>
      <c r="B36" s="72" t="s">
        <v>133</v>
      </c>
      <c r="C36" s="72" t="s">
        <v>20</v>
      </c>
      <c r="D36" s="56" t="s">
        <v>69</v>
      </c>
      <c r="E36" s="72" t="s">
        <v>70</v>
      </c>
      <c r="F36" s="44" t="s">
        <v>71</v>
      </c>
      <c r="G36" s="44" t="s">
        <v>41</v>
      </c>
      <c r="H36" s="45">
        <f>4.75*17697</f>
        <v>84060.75</v>
      </c>
      <c r="I36" s="23">
        <f t="shared" si="0"/>
        <v>1167.5104166666667</v>
      </c>
      <c r="J36" s="25">
        <v>1.4</v>
      </c>
      <c r="K36" s="23">
        <f t="shared" si="1"/>
        <v>1634.5145833333333</v>
      </c>
      <c r="L36" s="23"/>
      <c r="M36" s="23"/>
      <c r="N36" s="23"/>
      <c r="O36" s="23"/>
      <c r="P36" s="23"/>
      <c r="Q36" s="23"/>
      <c r="R36" s="23"/>
      <c r="S36" s="23"/>
      <c r="T36" s="23">
        <f t="shared" si="2"/>
        <v>163.45145833333333</v>
      </c>
      <c r="U36" s="23">
        <f t="shared" si="3"/>
        <v>1797.9660416666666</v>
      </c>
    </row>
    <row r="37" spans="1:21" ht="38.25">
      <c r="A37" s="14">
        <v>14</v>
      </c>
      <c r="B37" s="40" t="s">
        <v>132</v>
      </c>
      <c r="C37" s="41" t="s">
        <v>20</v>
      </c>
      <c r="D37" s="55"/>
      <c r="E37" s="49"/>
      <c r="F37" s="62" t="s">
        <v>209</v>
      </c>
      <c r="G37" s="44" t="s">
        <v>41</v>
      </c>
      <c r="H37" s="45">
        <f>4.84*17697</f>
        <v>85653.48</v>
      </c>
      <c r="I37" s="23">
        <f t="shared" si="0"/>
        <v>1189.6316666666667</v>
      </c>
      <c r="J37" s="25">
        <v>5.6</v>
      </c>
      <c r="K37" s="23">
        <f t="shared" si="1"/>
        <v>6661.937333333333</v>
      </c>
      <c r="L37" s="23"/>
      <c r="M37" s="23"/>
      <c r="N37" s="23"/>
      <c r="O37" s="23"/>
      <c r="P37" s="23"/>
      <c r="Q37" s="23"/>
      <c r="R37" s="23"/>
      <c r="S37" s="23"/>
      <c r="T37" s="23">
        <f t="shared" si="2"/>
        <v>666.1937333333334</v>
      </c>
      <c r="U37" s="23">
        <f t="shared" si="3"/>
        <v>7328.131066666667</v>
      </c>
    </row>
    <row r="38" spans="1:21" ht="25.5">
      <c r="A38" s="14"/>
      <c r="B38" s="50" t="s">
        <v>203</v>
      </c>
      <c r="C38" s="41" t="s">
        <v>20</v>
      </c>
      <c r="D38" s="55"/>
      <c r="E38" s="49"/>
      <c r="F38" s="62" t="s">
        <v>209</v>
      </c>
      <c r="G38" s="44" t="s">
        <v>41</v>
      </c>
      <c r="H38" s="45">
        <f>4.84*17697</f>
        <v>85653.48</v>
      </c>
      <c r="I38" s="23">
        <f t="shared" si="0"/>
        <v>1189.6316666666667</v>
      </c>
      <c r="J38" s="25">
        <v>16</v>
      </c>
      <c r="K38" s="23">
        <f t="shared" si="1"/>
        <v>19034.106666666667</v>
      </c>
      <c r="L38" s="23"/>
      <c r="M38" s="23"/>
      <c r="N38" s="23"/>
      <c r="O38" s="23"/>
      <c r="P38" s="23"/>
      <c r="Q38" s="23"/>
      <c r="R38" s="23"/>
      <c r="S38" s="23"/>
      <c r="T38" s="23">
        <f t="shared" si="2"/>
        <v>1903.4106666666667</v>
      </c>
      <c r="U38" s="23">
        <f t="shared" si="3"/>
        <v>20937.517333333333</v>
      </c>
    </row>
    <row r="39" spans="1:21" ht="15">
      <c r="A39" s="8">
        <v>16</v>
      </c>
      <c r="B39" s="50" t="s">
        <v>77</v>
      </c>
      <c r="C39" s="41" t="s">
        <v>20</v>
      </c>
      <c r="D39" s="42"/>
      <c r="E39" s="53"/>
      <c r="F39" s="54" t="s">
        <v>209</v>
      </c>
      <c r="G39" s="44" t="s">
        <v>41</v>
      </c>
      <c r="H39" s="45">
        <f>4.84*17697</f>
        <v>85653.48</v>
      </c>
      <c r="I39" s="23">
        <f t="shared" si="0"/>
        <v>1189.6316666666667</v>
      </c>
      <c r="J39" s="25">
        <v>2.2</v>
      </c>
      <c r="K39" s="23">
        <f t="shared" si="1"/>
        <v>2617.1896666666667</v>
      </c>
      <c r="L39" s="23"/>
      <c r="M39" s="23"/>
      <c r="N39" s="23"/>
      <c r="O39" s="23"/>
      <c r="P39" s="23"/>
      <c r="Q39" s="23"/>
      <c r="R39" s="23"/>
      <c r="S39" s="23"/>
      <c r="T39" s="23">
        <f t="shared" si="2"/>
        <v>261.7189666666667</v>
      </c>
      <c r="U39" s="23">
        <f t="shared" si="3"/>
        <v>2878.9086333333335</v>
      </c>
    </row>
    <row r="40" spans="1:21" ht="15">
      <c r="A40" s="8">
        <v>17</v>
      </c>
      <c r="B40" s="50" t="s">
        <v>78</v>
      </c>
      <c r="C40" s="41" t="s">
        <v>20</v>
      </c>
      <c r="D40" s="42"/>
      <c r="E40" s="53"/>
      <c r="F40" s="54" t="s">
        <v>209</v>
      </c>
      <c r="G40" s="44" t="s">
        <v>41</v>
      </c>
      <c r="H40" s="45">
        <f>4.84*17697</f>
        <v>85653.48</v>
      </c>
      <c r="I40" s="23">
        <f t="shared" si="0"/>
        <v>1189.6316666666667</v>
      </c>
      <c r="J40" s="25">
        <v>3</v>
      </c>
      <c r="K40" s="23">
        <f t="shared" si="1"/>
        <v>3568.895</v>
      </c>
      <c r="L40" s="23"/>
      <c r="M40" s="23"/>
      <c r="N40" s="23"/>
      <c r="O40" s="23"/>
      <c r="P40" s="23"/>
      <c r="Q40" s="23"/>
      <c r="R40" s="23"/>
      <c r="S40" s="23"/>
      <c r="T40" s="23">
        <f t="shared" si="2"/>
        <v>356.8895</v>
      </c>
      <c r="U40" s="23">
        <f t="shared" si="3"/>
        <v>3925.7844999999998</v>
      </c>
    </row>
    <row r="41" spans="1:21" ht="15">
      <c r="A41" s="8"/>
      <c r="B41" s="53" t="s">
        <v>229</v>
      </c>
      <c r="C41" s="53"/>
      <c r="D41" s="53"/>
      <c r="E41" s="53"/>
      <c r="F41" s="57"/>
      <c r="G41" s="57"/>
      <c r="H41" s="45"/>
      <c r="I41" s="26"/>
      <c r="J41" s="27">
        <v>48.2</v>
      </c>
      <c r="K41" s="26">
        <f>SUM(K24:K40)</f>
        <v>59024.902416666664</v>
      </c>
      <c r="L41" s="26"/>
      <c r="M41" s="26"/>
      <c r="N41" s="26"/>
      <c r="O41" s="26"/>
      <c r="P41" s="26"/>
      <c r="Q41" s="26"/>
      <c r="R41" s="26"/>
      <c r="S41" s="26"/>
      <c r="T41" s="26">
        <f>SUM(T24:T40)</f>
        <v>5902.490241666666</v>
      </c>
      <c r="U41" s="26">
        <f>SUM(U24:U40)</f>
        <v>64927.39265833334</v>
      </c>
    </row>
    <row r="42" spans="1:21" ht="15">
      <c r="A42" s="13"/>
      <c r="B42" s="59"/>
      <c r="C42" s="59"/>
      <c r="D42" s="59"/>
      <c r="E42" s="59"/>
      <c r="F42" s="59"/>
      <c r="G42" s="59"/>
      <c r="H42" s="59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</row>
    <row r="43" spans="2:4" ht="12.75">
      <c r="B43" s="68"/>
      <c r="C43" s="68"/>
      <c r="D43" s="68"/>
    </row>
    <row r="44" spans="2:4" ht="12.75">
      <c r="B44" s="68"/>
      <c r="C44" s="68"/>
      <c r="D44" s="68"/>
    </row>
    <row r="45" spans="2:4" ht="12.75">
      <c r="B45" s="66"/>
      <c r="C45" s="66"/>
      <c r="D45" s="66"/>
    </row>
    <row r="46" spans="2:4" ht="12.75">
      <c r="B46" s="66"/>
      <c r="C46" s="66"/>
      <c r="D46" s="66"/>
    </row>
  </sheetData>
  <sheetProtection/>
  <mergeCells count="21">
    <mergeCell ref="L21:S21"/>
    <mergeCell ref="T21:T23"/>
    <mergeCell ref="F21:F23"/>
    <mergeCell ref="G21:G23"/>
    <mergeCell ref="H21:H23"/>
    <mergeCell ref="I21:I23"/>
    <mergeCell ref="U21:U23"/>
    <mergeCell ref="L22:L23"/>
    <mergeCell ref="M22:M23"/>
    <mergeCell ref="N22:P22"/>
    <mergeCell ref="Q22:Q23"/>
    <mergeCell ref="R22:R23"/>
    <mergeCell ref="S22:S23"/>
    <mergeCell ref="M3:S3"/>
    <mergeCell ref="J21:J23"/>
    <mergeCell ref="K21:K23"/>
    <mergeCell ref="A21:A23"/>
    <mergeCell ref="B21:B23"/>
    <mergeCell ref="C21:C23"/>
    <mergeCell ref="D21:D23"/>
    <mergeCell ref="E21:E23"/>
  </mergeCells>
  <printOptions/>
  <pageMargins left="0.7086614173228347" right="0.11811023622047245" top="0.7480314960629921" bottom="0.15748031496062992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="60" zoomScaleNormal="70" zoomScalePageLayoutView="0" workbookViewId="0" topLeftCell="A13">
      <selection activeCell="B38" sqref="B38"/>
    </sheetView>
  </sheetViews>
  <sheetFormatPr defaultColWidth="9.00390625" defaultRowHeight="12.75"/>
  <cols>
    <col min="1" max="1" width="4.00390625" style="0" customWidth="1"/>
    <col min="2" max="2" width="34.25390625" style="38" customWidth="1"/>
    <col min="3" max="3" width="12.375" style="38" customWidth="1"/>
    <col min="4" max="4" width="28.25390625" style="38" customWidth="1"/>
    <col min="5" max="5" width="19.875" style="38" customWidth="1"/>
    <col min="6" max="6" width="11.00390625" style="0" customWidth="1"/>
    <col min="7" max="7" width="12.875" style="0" customWidth="1"/>
    <col min="8" max="8" width="18.75390625" style="0" customWidth="1"/>
    <col min="9" max="9" width="10.00390625" style="0" customWidth="1"/>
    <col min="10" max="10" width="7.375" style="0" customWidth="1"/>
    <col min="11" max="11" width="14.125" style="0" customWidth="1"/>
    <col min="14" max="15" width="8.625" style="0" customWidth="1"/>
    <col min="16" max="16" width="10.00390625" style="0" bestFit="1" customWidth="1"/>
    <col min="17" max="17" width="22.25390625" style="0" customWidth="1"/>
    <col min="18" max="18" width="26.625" style="0" customWidth="1"/>
    <col min="19" max="19" width="15.00390625" style="0" customWidth="1"/>
    <col min="20" max="20" width="10.00390625" style="0" bestFit="1" customWidth="1"/>
    <col min="21" max="21" width="15.125" style="0" customWidth="1"/>
  </cols>
  <sheetData>
    <row r="1" spans="1:21" ht="15">
      <c r="A1" s="5" t="s">
        <v>22</v>
      </c>
      <c r="B1" s="34"/>
      <c r="C1" s="34"/>
      <c r="D1" s="35"/>
      <c r="E1" s="35"/>
      <c r="F1" s="6"/>
      <c r="G1" s="6"/>
      <c r="H1" s="6"/>
      <c r="I1" s="6"/>
      <c r="J1" s="6"/>
      <c r="K1" s="6"/>
      <c r="L1" s="6"/>
      <c r="M1" s="5" t="s">
        <v>10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211</v>
      </c>
      <c r="B2" s="34"/>
      <c r="C2" s="34"/>
      <c r="D2" s="35"/>
      <c r="E2" s="35"/>
      <c r="F2" s="6"/>
      <c r="G2" s="6"/>
      <c r="H2" s="6"/>
      <c r="I2" s="6"/>
      <c r="J2" s="6"/>
      <c r="K2" s="6"/>
      <c r="L2" s="6"/>
      <c r="M2" s="5" t="s">
        <v>23</v>
      </c>
      <c r="N2" s="5"/>
      <c r="O2" s="5"/>
      <c r="P2" s="5"/>
      <c r="Q2" s="5"/>
      <c r="R2" s="5"/>
      <c r="S2" s="5"/>
      <c r="T2" s="6"/>
      <c r="U2" s="6"/>
    </row>
    <row r="3" spans="1:21" ht="18" customHeight="1">
      <c r="A3" s="5" t="s">
        <v>212</v>
      </c>
      <c r="B3" s="34"/>
      <c r="C3" s="34"/>
      <c r="D3" s="35"/>
      <c r="E3" s="35"/>
      <c r="F3" s="6" t="s">
        <v>2</v>
      </c>
      <c r="G3" s="6"/>
      <c r="H3" s="6"/>
      <c r="I3" s="6"/>
      <c r="J3" s="6"/>
      <c r="K3" s="6"/>
      <c r="L3" s="6"/>
      <c r="M3" s="89" t="s">
        <v>215</v>
      </c>
      <c r="N3" s="89"/>
      <c r="O3" s="89"/>
      <c r="P3" s="89"/>
      <c r="Q3" s="89"/>
      <c r="R3" s="89"/>
      <c r="S3" s="89"/>
      <c r="T3" s="6"/>
      <c r="U3" s="6"/>
    </row>
    <row r="4" spans="1:21" ht="15">
      <c r="A4" s="5" t="s">
        <v>213</v>
      </c>
      <c r="B4" s="34"/>
      <c r="C4" s="34"/>
      <c r="D4" s="35"/>
      <c r="E4" s="35"/>
      <c r="F4" s="6"/>
      <c r="G4" s="6"/>
      <c r="H4" s="6"/>
      <c r="I4" s="6"/>
      <c r="J4" s="6"/>
      <c r="K4" s="6"/>
      <c r="L4" s="6"/>
      <c r="M4" s="5" t="s">
        <v>29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214</v>
      </c>
      <c r="B5" s="34"/>
      <c r="C5" s="34"/>
      <c r="D5" s="35"/>
      <c r="E5" s="35"/>
      <c r="F5" s="6" t="s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35"/>
      <c r="C6" s="35"/>
      <c r="D6" s="35"/>
      <c r="E6" s="3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35"/>
      <c r="C7" s="35"/>
      <c r="D7" s="35"/>
      <c r="E7" s="3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35"/>
      <c r="C8" s="35"/>
      <c r="D8" s="35"/>
      <c r="E8" s="35"/>
      <c r="F8" s="6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35"/>
      <c r="C9" s="35"/>
      <c r="D9" s="35"/>
      <c r="E9" s="35"/>
      <c r="F9" s="7" t="s">
        <v>3</v>
      </c>
      <c r="G9" s="7"/>
      <c r="H9" s="7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35"/>
      <c r="C10" s="35"/>
      <c r="D10" s="35"/>
      <c r="E10" s="3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35"/>
      <c r="C11" s="35"/>
      <c r="D11" s="35"/>
      <c r="E11" s="3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35"/>
      <c r="C12" s="35"/>
      <c r="D12" s="35"/>
      <c r="E12" s="35"/>
      <c r="F12" s="6"/>
      <c r="G12" s="6"/>
      <c r="H12" s="6"/>
      <c r="I12" s="6"/>
      <c r="J12" s="6"/>
      <c r="K12" s="6"/>
      <c r="L12" s="6"/>
      <c r="N12" s="6"/>
      <c r="O12" s="6"/>
      <c r="P12" s="6" t="s">
        <v>4</v>
      </c>
      <c r="Q12" s="6"/>
      <c r="R12" s="6"/>
      <c r="S12" s="6"/>
      <c r="T12" s="6"/>
      <c r="U12" s="6"/>
    </row>
    <row r="13" spans="1:21" ht="15">
      <c r="A13" s="6"/>
      <c r="B13" s="35"/>
      <c r="C13" s="35"/>
      <c r="D13" s="35"/>
      <c r="E13" s="35"/>
      <c r="F13" s="6"/>
      <c r="G13" s="6"/>
      <c r="H13" s="6"/>
      <c r="I13" s="6"/>
      <c r="J13" s="6"/>
      <c r="K13" s="6"/>
      <c r="L13" s="6"/>
      <c r="N13" s="6"/>
      <c r="O13" s="6"/>
      <c r="P13" s="35" t="s">
        <v>220</v>
      </c>
      <c r="Q13" s="35"/>
      <c r="R13" s="35"/>
      <c r="S13" s="35"/>
      <c r="T13" s="6"/>
      <c r="U13" s="6"/>
    </row>
    <row r="14" spans="1:21" ht="15">
      <c r="A14" s="6"/>
      <c r="B14" s="35"/>
      <c r="C14" s="35"/>
      <c r="D14" s="35"/>
      <c r="E14" s="35"/>
      <c r="F14" s="6"/>
      <c r="G14" s="6"/>
      <c r="H14" s="6"/>
      <c r="I14" s="6"/>
      <c r="J14" s="6"/>
      <c r="K14" s="6"/>
      <c r="L14" s="6"/>
      <c r="N14" s="6"/>
      <c r="O14" s="6"/>
      <c r="P14" s="6" t="s">
        <v>33</v>
      </c>
      <c r="Q14" s="6"/>
      <c r="R14" s="6"/>
      <c r="S14" s="6"/>
      <c r="T14" s="6"/>
      <c r="U14" s="6"/>
    </row>
    <row r="15" spans="1:21" ht="15">
      <c r="A15" s="6"/>
      <c r="B15" s="35"/>
      <c r="C15" s="35"/>
      <c r="D15" s="35"/>
      <c r="E15" s="35"/>
      <c r="F15" s="6"/>
      <c r="G15" s="6"/>
      <c r="H15" s="6"/>
      <c r="I15" s="6"/>
      <c r="J15" s="6"/>
      <c r="K15" s="6"/>
      <c r="L15" s="6"/>
      <c r="N15" s="6"/>
      <c r="O15" s="6"/>
      <c r="P15" s="6" t="s">
        <v>79</v>
      </c>
      <c r="Q15" s="6"/>
      <c r="R15" s="6"/>
      <c r="S15" s="6"/>
      <c r="T15" s="6"/>
      <c r="U15" s="6"/>
    </row>
    <row r="16" spans="1:21" ht="15">
      <c r="A16" s="6"/>
      <c r="B16" s="35"/>
      <c r="C16" s="35"/>
      <c r="D16" s="35"/>
      <c r="E16" s="35"/>
      <c r="F16" s="6"/>
      <c r="G16" s="6"/>
      <c r="H16" s="6"/>
      <c r="I16" s="6"/>
      <c r="J16" s="6"/>
      <c r="K16" s="6"/>
      <c r="L16" s="6"/>
      <c r="N16" s="6"/>
      <c r="O16" s="6"/>
      <c r="P16" s="6" t="s">
        <v>80</v>
      </c>
      <c r="Q16" s="6"/>
      <c r="R16" s="6"/>
      <c r="S16" s="6"/>
      <c r="T16" s="6"/>
      <c r="U16" s="6"/>
    </row>
    <row r="17" spans="1:21" ht="15">
      <c r="A17" s="6"/>
      <c r="B17" s="35"/>
      <c r="C17" s="35"/>
      <c r="D17" s="35"/>
      <c r="E17" s="35"/>
      <c r="F17" s="6"/>
      <c r="G17" s="6"/>
      <c r="H17" s="6"/>
      <c r="I17" s="6"/>
      <c r="J17" s="6"/>
      <c r="K17" s="6"/>
      <c r="L17" s="6"/>
      <c r="N17" s="6"/>
      <c r="O17" s="6"/>
      <c r="P17" s="6" t="s">
        <v>1</v>
      </c>
      <c r="Q17" s="6">
        <v>37</v>
      </c>
      <c r="R17" s="6"/>
      <c r="S17" s="6"/>
      <c r="T17" s="6"/>
      <c r="U17" s="6"/>
    </row>
    <row r="18" spans="1:21" ht="15">
      <c r="A18" s="6"/>
      <c r="B18" s="35"/>
      <c r="C18" s="35"/>
      <c r="D18" s="35"/>
      <c r="E18" s="35"/>
      <c r="F18" s="6"/>
      <c r="G18" s="6"/>
      <c r="H18" s="6"/>
      <c r="I18" s="6"/>
      <c r="J18" s="6"/>
      <c r="K18" s="6"/>
      <c r="L18" s="6"/>
      <c r="N18" s="6"/>
      <c r="O18" s="6"/>
      <c r="P18" s="6" t="s">
        <v>223</v>
      </c>
      <c r="Q18" s="6"/>
      <c r="R18" s="6"/>
      <c r="S18" s="6"/>
      <c r="T18" s="6"/>
      <c r="U18" s="6"/>
    </row>
    <row r="19" spans="1:21" ht="15">
      <c r="A19" s="6"/>
      <c r="B19" s="35"/>
      <c r="C19" s="35"/>
      <c r="D19" s="35"/>
      <c r="E19" s="3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">
      <c r="A20" s="6"/>
      <c r="B20" s="35"/>
      <c r="C20" s="35"/>
      <c r="D20" s="35"/>
      <c r="E20" s="35"/>
      <c r="F20" s="6"/>
      <c r="G20" s="6"/>
      <c r="H20" s="6"/>
      <c r="I20" s="6"/>
      <c r="J20" s="2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93" t="s">
        <v>0</v>
      </c>
      <c r="B21" s="90" t="s">
        <v>217</v>
      </c>
      <c r="C21" s="90" t="s">
        <v>97</v>
      </c>
      <c r="D21" s="90" t="s">
        <v>11</v>
      </c>
      <c r="E21" s="90" t="s">
        <v>6</v>
      </c>
      <c r="F21" s="93" t="s">
        <v>7</v>
      </c>
      <c r="G21" s="93" t="s">
        <v>26</v>
      </c>
      <c r="H21" s="93" t="s">
        <v>16</v>
      </c>
      <c r="I21" s="93" t="s">
        <v>21</v>
      </c>
      <c r="J21" s="93" t="s">
        <v>8</v>
      </c>
      <c r="K21" s="93" t="s">
        <v>17</v>
      </c>
      <c r="L21" s="96" t="s">
        <v>9</v>
      </c>
      <c r="M21" s="96"/>
      <c r="N21" s="96"/>
      <c r="O21" s="96"/>
      <c r="P21" s="96"/>
      <c r="Q21" s="96"/>
      <c r="R21" s="96"/>
      <c r="S21" s="96"/>
      <c r="T21" s="93" t="s">
        <v>27</v>
      </c>
      <c r="U21" s="93" t="s">
        <v>14</v>
      </c>
    </row>
    <row r="22" spans="1:21" ht="15">
      <c r="A22" s="94"/>
      <c r="B22" s="91"/>
      <c r="C22" s="91"/>
      <c r="D22" s="91"/>
      <c r="E22" s="91"/>
      <c r="F22" s="94"/>
      <c r="G22" s="94"/>
      <c r="H22" s="94"/>
      <c r="I22" s="94"/>
      <c r="J22" s="94"/>
      <c r="K22" s="94"/>
      <c r="L22" s="93" t="s">
        <v>12</v>
      </c>
      <c r="M22" s="93" t="s">
        <v>13</v>
      </c>
      <c r="N22" s="96" t="s">
        <v>15</v>
      </c>
      <c r="O22" s="96"/>
      <c r="P22" s="96"/>
      <c r="Q22" s="93" t="s">
        <v>30</v>
      </c>
      <c r="R22" s="93" t="s">
        <v>31</v>
      </c>
      <c r="S22" s="93" t="s">
        <v>25</v>
      </c>
      <c r="T22" s="94"/>
      <c r="U22" s="94"/>
    </row>
    <row r="23" spans="1:21" ht="30">
      <c r="A23" s="95"/>
      <c r="B23" s="92"/>
      <c r="C23" s="92"/>
      <c r="D23" s="92"/>
      <c r="E23" s="92"/>
      <c r="F23" s="95"/>
      <c r="G23" s="95"/>
      <c r="H23" s="95"/>
      <c r="I23" s="95"/>
      <c r="J23" s="95"/>
      <c r="K23" s="95"/>
      <c r="L23" s="95"/>
      <c r="M23" s="95"/>
      <c r="N23" s="9" t="s">
        <v>18</v>
      </c>
      <c r="O23" s="9" t="s">
        <v>24</v>
      </c>
      <c r="P23" s="9" t="s">
        <v>19</v>
      </c>
      <c r="Q23" s="95"/>
      <c r="R23" s="95"/>
      <c r="S23" s="95"/>
      <c r="T23" s="95"/>
      <c r="U23" s="95"/>
    </row>
    <row r="24" spans="1:21" ht="51.75" customHeight="1">
      <c r="A24" s="15">
        <v>1</v>
      </c>
      <c r="B24" s="80" t="s">
        <v>146</v>
      </c>
      <c r="C24" s="72" t="s">
        <v>20</v>
      </c>
      <c r="D24" s="56" t="s">
        <v>86</v>
      </c>
      <c r="E24" s="74" t="s">
        <v>87</v>
      </c>
      <c r="F24" s="18" t="s">
        <v>88</v>
      </c>
      <c r="G24" s="20" t="s">
        <v>41</v>
      </c>
      <c r="H24" s="28">
        <f>5.31*17697</f>
        <v>93971.06999999999</v>
      </c>
      <c r="I24" s="28">
        <f>H24/72</f>
        <v>1305.15375</v>
      </c>
      <c r="J24" s="30">
        <v>1.2</v>
      </c>
      <c r="K24" s="28">
        <f>I24*J24</f>
        <v>1566.1844999999998</v>
      </c>
      <c r="L24" s="28"/>
      <c r="M24" s="28"/>
      <c r="N24" s="29"/>
      <c r="O24" s="29"/>
      <c r="P24" s="29"/>
      <c r="Q24" s="28"/>
      <c r="R24" s="28"/>
      <c r="S24" s="28"/>
      <c r="T24" s="28">
        <f>K24*10%</f>
        <v>156.61845</v>
      </c>
      <c r="U24" s="28">
        <f>K24+L24+M24+P24+Q24+R24+S24+T24</f>
        <v>1722.8029499999998</v>
      </c>
    </row>
    <row r="25" spans="1:21" ht="47.25" customHeight="1">
      <c r="A25" s="15">
        <v>2</v>
      </c>
      <c r="B25" s="73" t="s">
        <v>135</v>
      </c>
      <c r="C25" s="72" t="s">
        <v>20</v>
      </c>
      <c r="D25" s="56" t="s">
        <v>39</v>
      </c>
      <c r="E25" s="74" t="s">
        <v>38</v>
      </c>
      <c r="F25" s="18" t="s">
        <v>40</v>
      </c>
      <c r="G25" s="20" t="s">
        <v>41</v>
      </c>
      <c r="H25" s="23">
        <f>5.21*17697</f>
        <v>92201.37</v>
      </c>
      <c r="I25" s="28">
        <f aca="true" t="shared" si="0" ref="I25:I37">H25/72</f>
        <v>1280.5745833333333</v>
      </c>
      <c r="J25" s="25">
        <v>2.2</v>
      </c>
      <c r="K25" s="28">
        <f aca="true" t="shared" si="1" ref="K25:K37">I25*J25</f>
        <v>2817.2640833333335</v>
      </c>
      <c r="L25" s="23"/>
      <c r="M25" s="23"/>
      <c r="N25" s="23"/>
      <c r="O25" s="23"/>
      <c r="P25" s="23"/>
      <c r="Q25" s="23"/>
      <c r="R25" s="23"/>
      <c r="S25" s="23"/>
      <c r="T25" s="28">
        <f aca="true" t="shared" si="2" ref="T25:T37">K25*10%</f>
        <v>281.7264083333334</v>
      </c>
      <c r="U25" s="28">
        <f aca="true" t="shared" si="3" ref="U25:U37">K25+L25+M25+P25+Q25+R25+S25+T25</f>
        <v>3098.990491666667</v>
      </c>
    </row>
    <row r="26" spans="1:21" ht="42.75" customHeight="1">
      <c r="A26" s="15">
        <v>3</v>
      </c>
      <c r="B26" s="73" t="s">
        <v>147</v>
      </c>
      <c r="C26" s="72" t="s">
        <v>20</v>
      </c>
      <c r="D26" s="75" t="s">
        <v>81</v>
      </c>
      <c r="E26" s="75" t="s">
        <v>82</v>
      </c>
      <c r="F26" s="16" t="s">
        <v>83</v>
      </c>
      <c r="G26" s="20" t="s">
        <v>41</v>
      </c>
      <c r="H26" s="23">
        <f>4.75*17697</f>
        <v>84060.75</v>
      </c>
      <c r="I26" s="28">
        <f t="shared" si="0"/>
        <v>1167.5104166666667</v>
      </c>
      <c r="J26" s="25">
        <v>3</v>
      </c>
      <c r="K26" s="28">
        <f t="shared" si="1"/>
        <v>3502.53125</v>
      </c>
      <c r="L26" s="23"/>
      <c r="M26" s="23"/>
      <c r="N26" s="23"/>
      <c r="O26" s="23"/>
      <c r="P26" s="23"/>
      <c r="Q26" s="23"/>
      <c r="R26" s="23"/>
      <c r="S26" s="23"/>
      <c r="T26" s="28">
        <f t="shared" si="2"/>
        <v>350.253125</v>
      </c>
      <c r="U26" s="28">
        <f t="shared" si="3"/>
        <v>3852.784375</v>
      </c>
    </row>
    <row r="27" spans="1:21" ht="45" customHeight="1">
      <c r="A27" s="15">
        <v>4</v>
      </c>
      <c r="B27" s="73" t="s">
        <v>168</v>
      </c>
      <c r="C27" s="72" t="s">
        <v>20</v>
      </c>
      <c r="D27" s="56" t="s">
        <v>74</v>
      </c>
      <c r="E27" s="76" t="s">
        <v>75</v>
      </c>
      <c r="F27" s="4" t="s">
        <v>76</v>
      </c>
      <c r="G27" s="20" t="s">
        <v>41</v>
      </c>
      <c r="H27" s="23">
        <f>5.21*17697</f>
        <v>92201.37</v>
      </c>
      <c r="I27" s="28">
        <f t="shared" si="0"/>
        <v>1280.5745833333333</v>
      </c>
      <c r="J27" s="25">
        <v>2</v>
      </c>
      <c r="K27" s="28">
        <f t="shared" si="1"/>
        <v>2561.1491666666666</v>
      </c>
      <c r="L27" s="23"/>
      <c r="M27" s="23"/>
      <c r="N27" s="23"/>
      <c r="O27" s="23"/>
      <c r="P27" s="23"/>
      <c r="Q27" s="23"/>
      <c r="R27" s="23"/>
      <c r="S27" s="23"/>
      <c r="T27" s="28">
        <f t="shared" si="2"/>
        <v>256.11491666666666</v>
      </c>
      <c r="U27" s="28">
        <f t="shared" si="3"/>
        <v>2817.2640833333335</v>
      </c>
    </row>
    <row r="28" spans="1:21" ht="41.25" customHeight="1">
      <c r="A28" s="14">
        <v>5</v>
      </c>
      <c r="B28" s="73" t="s">
        <v>134</v>
      </c>
      <c r="C28" s="72" t="s">
        <v>20</v>
      </c>
      <c r="D28" s="56" t="s">
        <v>42</v>
      </c>
      <c r="E28" s="74" t="s">
        <v>98</v>
      </c>
      <c r="F28" s="18" t="s">
        <v>57</v>
      </c>
      <c r="G28" s="20" t="s">
        <v>41</v>
      </c>
      <c r="H28" s="23">
        <f>4.84*17697</f>
        <v>85653.48</v>
      </c>
      <c r="I28" s="28">
        <f t="shared" si="0"/>
        <v>1189.6316666666667</v>
      </c>
      <c r="J28" s="25">
        <v>1.2</v>
      </c>
      <c r="K28" s="28">
        <f t="shared" si="1"/>
        <v>1427.558</v>
      </c>
      <c r="L28" s="23"/>
      <c r="M28" s="23"/>
      <c r="N28" s="23"/>
      <c r="O28" s="23"/>
      <c r="P28" s="23"/>
      <c r="Q28" s="23"/>
      <c r="R28" s="23"/>
      <c r="S28" s="23"/>
      <c r="T28" s="28">
        <f t="shared" si="2"/>
        <v>142.7558</v>
      </c>
      <c r="U28" s="28">
        <f t="shared" si="3"/>
        <v>1570.3138</v>
      </c>
    </row>
    <row r="29" spans="1:21" ht="63.75">
      <c r="A29" s="15">
        <v>6</v>
      </c>
      <c r="B29" s="72" t="s">
        <v>148</v>
      </c>
      <c r="C29" s="72" t="s">
        <v>20</v>
      </c>
      <c r="D29" s="56" t="s">
        <v>49</v>
      </c>
      <c r="E29" s="74" t="s">
        <v>50</v>
      </c>
      <c r="F29" s="18" t="s">
        <v>51</v>
      </c>
      <c r="G29" s="20" t="s">
        <v>41</v>
      </c>
      <c r="H29" s="23">
        <f>5.03*17697</f>
        <v>89015.91</v>
      </c>
      <c r="I29" s="28">
        <f t="shared" si="0"/>
        <v>1236.3320833333335</v>
      </c>
      <c r="J29" s="25">
        <v>4.8</v>
      </c>
      <c r="K29" s="28">
        <f t="shared" si="1"/>
        <v>5934.394</v>
      </c>
      <c r="L29" s="23"/>
      <c r="M29" s="23"/>
      <c r="N29" s="23"/>
      <c r="O29" s="23"/>
      <c r="P29" s="23"/>
      <c r="Q29" s="23"/>
      <c r="R29" s="23"/>
      <c r="S29" s="23"/>
      <c r="T29" s="28">
        <f t="shared" si="2"/>
        <v>593.4394000000001</v>
      </c>
      <c r="U29" s="28">
        <f t="shared" si="3"/>
        <v>6527.8334</v>
      </c>
    </row>
    <row r="30" spans="1:21" ht="45">
      <c r="A30" s="15">
        <v>7</v>
      </c>
      <c r="B30" s="73" t="s">
        <v>149</v>
      </c>
      <c r="C30" s="72" t="s">
        <v>20</v>
      </c>
      <c r="D30" s="56" t="s">
        <v>32</v>
      </c>
      <c r="E30" s="74" t="s">
        <v>45</v>
      </c>
      <c r="F30" s="18" t="s">
        <v>46</v>
      </c>
      <c r="G30" s="20" t="s">
        <v>41</v>
      </c>
      <c r="H30" s="23">
        <f>5.31*17697</f>
        <v>93971.06999999999</v>
      </c>
      <c r="I30" s="28">
        <f t="shared" si="0"/>
        <v>1305.15375</v>
      </c>
      <c r="J30" s="25">
        <v>1</v>
      </c>
      <c r="K30" s="28">
        <f t="shared" si="1"/>
        <v>1305.15375</v>
      </c>
      <c r="L30" s="23"/>
      <c r="M30" s="23"/>
      <c r="N30" s="23"/>
      <c r="O30" s="23"/>
      <c r="P30" s="23"/>
      <c r="Q30" s="23"/>
      <c r="R30" s="23"/>
      <c r="S30" s="23"/>
      <c r="T30" s="28">
        <f t="shared" si="2"/>
        <v>130.515375</v>
      </c>
      <c r="U30" s="28">
        <f t="shared" si="3"/>
        <v>1435.669125</v>
      </c>
    </row>
    <row r="31" spans="1:21" ht="45">
      <c r="A31" s="15">
        <v>8</v>
      </c>
      <c r="B31" s="72" t="s">
        <v>140</v>
      </c>
      <c r="C31" s="72" t="s">
        <v>20</v>
      </c>
      <c r="D31" s="56" t="s">
        <v>52</v>
      </c>
      <c r="E31" s="74" t="s">
        <v>53</v>
      </c>
      <c r="F31" s="18" t="s">
        <v>54</v>
      </c>
      <c r="G31" s="20" t="s">
        <v>41</v>
      </c>
      <c r="H31" s="23">
        <f>4.66*17697</f>
        <v>82468.02</v>
      </c>
      <c r="I31" s="28">
        <f t="shared" si="0"/>
        <v>1145.3891666666668</v>
      </c>
      <c r="J31" s="25">
        <v>0.8</v>
      </c>
      <c r="K31" s="28">
        <f t="shared" si="1"/>
        <v>916.3113333333336</v>
      </c>
      <c r="L31" s="23"/>
      <c r="M31" s="23"/>
      <c r="N31" s="23"/>
      <c r="O31" s="23"/>
      <c r="P31" s="23"/>
      <c r="Q31" s="23"/>
      <c r="R31" s="23"/>
      <c r="S31" s="23"/>
      <c r="T31" s="28">
        <f t="shared" si="2"/>
        <v>91.63113333333337</v>
      </c>
      <c r="U31" s="28">
        <f t="shared" si="3"/>
        <v>1007.9424666666669</v>
      </c>
    </row>
    <row r="32" spans="1:21" ht="38.25">
      <c r="A32" s="14">
        <v>9</v>
      </c>
      <c r="B32" s="72" t="s">
        <v>141</v>
      </c>
      <c r="C32" s="72" t="s">
        <v>20</v>
      </c>
      <c r="D32" s="56" t="s">
        <v>55</v>
      </c>
      <c r="E32" s="74" t="s">
        <v>56</v>
      </c>
      <c r="F32" s="19" t="s">
        <v>57</v>
      </c>
      <c r="G32" s="20" t="s">
        <v>41</v>
      </c>
      <c r="H32" s="23">
        <f>4.84*17697</f>
        <v>85653.48</v>
      </c>
      <c r="I32" s="28">
        <f t="shared" si="0"/>
        <v>1189.6316666666667</v>
      </c>
      <c r="J32" s="25">
        <v>1.4</v>
      </c>
      <c r="K32" s="28">
        <f t="shared" si="1"/>
        <v>1665.4843333333333</v>
      </c>
      <c r="L32" s="23"/>
      <c r="M32" s="23"/>
      <c r="N32" s="23"/>
      <c r="O32" s="23"/>
      <c r="P32" s="23"/>
      <c r="Q32" s="23"/>
      <c r="R32" s="23"/>
      <c r="S32" s="23"/>
      <c r="T32" s="28">
        <f t="shared" si="2"/>
        <v>166.54843333333335</v>
      </c>
      <c r="U32" s="28">
        <f t="shared" si="3"/>
        <v>1832.0327666666667</v>
      </c>
    </row>
    <row r="33" spans="1:21" ht="45">
      <c r="A33" s="14">
        <v>10</v>
      </c>
      <c r="B33" s="72" t="s">
        <v>142</v>
      </c>
      <c r="C33" s="72" t="s">
        <v>20</v>
      </c>
      <c r="D33" s="56" t="s">
        <v>60</v>
      </c>
      <c r="E33" s="78" t="s">
        <v>61</v>
      </c>
      <c r="F33" s="4" t="s">
        <v>62</v>
      </c>
      <c r="G33" s="21" t="s">
        <v>41</v>
      </c>
      <c r="H33" s="23">
        <f>5.31*17697</f>
        <v>93971.06999999999</v>
      </c>
      <c r="I33" s="28">
        <f t="shared" si="0"/>
        <v>1305.15375</v>
      </c>
      <c r="J33" s="25">
        <v>2</v>
      </c>
      <c r="K33" s="28">
        <f t="shared" si="1"/>
        <v>2610.3075</v>
      </c>
      <c r="L33" s="23"/>
      <c r="M33" s="23"/>
      <c r="N33" s="23"/>
      <c r="O33" s="23"/>
      <c r="P33" s="23"/>
      <c r="Q33" s="23"/>
      <c r="R33" s="23"/>
      <c r="S33" s="23"/>
      <c r="T33" s="28">
        <f t="shared" si="2"/>
        <v>261.03075</v>
      </c>
      <c r="U33" s="28">
        <f t="shared" si="3"/>
        <v>2871.33825</v>
      </c>
    </row>
    <row r="34" spans="1:21" ht="45">
      <c r="A34" s="14">
        <v>11</v>
      </c>
      <c r="B34" s="72" t="s">
        <v>143</v>
      </c>
      <c r="C34" s="72" t="s">
        <v>20</v>
      </c>
      <c r="D34" s="56" t="s">
        <v>63</v>
      </c>
      <c r="E34" s="74" t="s">
        <v>64</v>
      </c>
      <c r="F34" s="4" t="s">
        <v>65</v>
      </c>
      <c r="G34" s="20" t="s">
        <v>41</v>
      </c>
      <c r="H34" s="23">
        <f>5.31*17697</f>
        <v>93971.06999999999</v>
      </c>
      <c r="I34" s="28">
        <f t="shared" si="0"/>
        <v>1305.15375</v>
      </c>
      <c r="J34" s="25">
        <v>2.2</v>
      </c>
      <c r="K34" s="28">
        <f t="shared" si="1"/>
        <v>2871.3382500000002</v>
      </c>
      <c r="L34" s="23"/>
      <c r="M34" s="23"/>
      <c r="N34" s="23"/>
      <c r="O34" s="23"/>
      <c r="P34" s="23"/>
      <c r="Q34" s="23"/>
      <c r="R34" s="23"/>
      <c r="S34" s="23"/>
      <c r="T34" s="28">
        <f t="shared" si="2"/>
        <v>287.13382500000006</v>
      </c>
      <c r="U34" s="28">
        <f t="shared" si="3"/>
        <v>3158.472075</v>
      </c>
    </row>
    <row r="35" spans="1:21" ht="15">
      <c r="A35" s="8">
        <v>12</v>
      </c>
      <c r="B35" s="77" t="s">
        <v>77</v>
      </c>
      <c r="C35" s="72" t="s">
        <v>20</v>
      </c>
      <c r="D35" s="56"/>
      <c r="E35" s="74"/>
      <c r="F35" s="17" t="s">
        <v>209</v>
      </c>
      <c r="G35" s="20" t="s">
        <v>41</v>
      </c>
      <c r="H35" s="23">
        <f>4.84*17697</f>
        <v>85653.48</v>
      </c>
      <c r="I35" s="28">
        <f t="shared" si="0"/>
        <v>1189.6316666666667</v>
      </c>
      <c r="J35" s="25">
        <v>3</v>
      </c>
      <c r="K35" s="28">
        <f t="shared" si="1"/>
        <v>3568.895</v>
      </c>
      <c r="L35" s="23"/>
      <c r="M35" s="23"/>
      <c r="N35" s="23"/>
      <c r="O35" s="23"/>
      <c r="P35" s="23"/>
      <c r="Q35" s="23"/>
      <c r="R35" s="23"/>
      <c r="S35" s="23"/>
      <c r="T35" s="28">
        <f t="shared" si="2"/>
        <v>356.8895</v>
      </c>
      <c r="U35" s="28">
        <f t="shared" si="3"/>
        <v>3925.7844999999998</v>
      </c>
    </row>
    <row r="36" spans="1:21" ht="15">
      <c r="A36" s="8">
        <v>13</v>
      </c>
      <c r="B36" s="77" t="s">
        <v>78</v>
      </c>
      <c r="C36" s="72" t="s">
        <v>20</v>
      </c>
      <c r="D36" s="56"/>
      <c r="E36" s="74"/>
      <c r="F36" s="17" t="s">
        <v>209</v>
      </c>
      <c r="G36" s="20" t="s">
        <v>41</v>
      </c>
      <c r="H36" s="23">
        <f>4.84*17697</f>
        <v>85653.48</v>
      </c>
      <c r="I36" s="28">
        <f t="shared" si="0"/>
        <v>1189.6316666666667</v>
      </c>
      <c r="J36" s="25">
        <v>2.2</v>
      </c>
      <c r="K36" s="28">
        <f t="shared" si="1"/>
        <v>2617.1896666666667</v>
      </c>
      <c r="L36" s="23"/>
      <c r="M36" s="23"/>
      <c r="N36" s="23"/>
      <c r="O36" s="23"/>
      <c r="P36" s="23"/>
      <c r="Q36" s="23"/>
      <c r="R36" s="23"/>
      <c r="S36" s="23"/>
      <c r="T36" s="28">
        <f t="shared" si="2"/>
        <v>261.7189666666667</v>
      </c>
      <c r="U36" s="28">
        <f t="shared" si="3"/>
        <v>2878.9086333333335</v>
      </c>
    </row>
    <row r="37" spans="1:21" ht="39" customHeight="1">
      <c r="A37" s="8">
        <v>14</v>
      </c>
      <c r="B37" s="77" t="s">
        <v>89</v>
      </c>
      <c r="C37" s="72" t="s">
        <v>20</v>
      </c>
      <c r="D37" s="56" t="s">
        <v>90</v>
      </c>
      <c r="E37" s="74" t="s">
        <v>91</v>
      </c>
      <c r="F37" s="17" t="s">
        <v>92</v>
      </c>
      <c r="G37" s="20" t="s">
        <v>41</v>
      </c>
      <c r="H37" s="23">
        <f>5.31*17697</f>
        <v>93971.06999999999</v>
      </c>
      <c r="I37" s="28">
        <f t="shared" si="0"/>
        <v>1305.15375</v>
      </c>
      <c r="J37" s="25">
        <v>7.2</v>
      </c>
      <c r="K37" s="28">
        <f t="shared" si="1"/>
        <v>9397.107</v>
      </c>
      <c r="L37" s="23"/>
      <c r="M37" s="23"/>
      <c r="N37" s="23"/>
      <c r="O37" s="23"/>
      <c r="P37" s="23"/>
      <c r="Q37" s="23"/>
      <c r="R37" s="23"/>
      <c r="S37" s="23"/>
      <c r="T37" s="28">
        <f t="shared" si="2"/>
        <v>939.7107000000001</v>
      </c>
      <c r="U37" s="28">
        <f t="shared" si="3"/>
        <v>10336.8177</v>
      </c>
    </row>
    <row r="38" spans="1:21" ht="15">
      <c r="A38" s="8"/>
      <c r="B38" s="53" t="s">
        <v>229</v>
      </c>
      <c r="C38" s="53"/>
      <c r="D38" s="53"/>
      <c r="E38" s="53"/>
      <c r="F38" s="11"/>
      <c r="G38" s="11"/>
      <c r="H38" s="24"/>
      <c r="I38" s="24"/>
      <c r="J38" s="27">
        <v>34.2</v>
      </c>
      <c r="K38" s="26">
        <f>SUM(K24:K37)</f>
        <v>42760.86783333334</v>
      </c>
      <c r="L38" s="26"/>
      <c r="M38" s="26"/>
      <c r="N38" s="26"/>
      <c r="O38" s="26"/>
      <c r="P38" s="26"/>
      <c r="Q38" s="26"/>
      <c r="R38" s="26"/>
      <c r="S38" s="26"/>
      <c r="T38" s="26">
        <f>SUM(T24:T37)</f>
        <v>4276.086783333333</v>
      </c>
      <c r="U38" s="26">
        <f>SUM(U24:U37)</f>
        <v>47036.95461666667</v>
      </c>
    </row>
    <row r="39" spans="1:21" ht="15">
      <c r="A39" s="13"/>
      <c r="B39" s="59"/>
      <c r="C39" s="59"/>
      <c r="D39" s="59"/>
      <c r="E39" s="5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</row>
    <row r="40" spans="1:21" ht="15">
      <c r="A40" s="13"/>
      <c r="B40" s="3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"/>
      <c r="T40" s="2"/>
      <c r="U40" s="2"/>
    </row>
    <row r="41" spans="2:4" ht="12.75">
      <c r="B41" s="68"/>
      <c r="C41" s="68"/>
      <c r="D41" s="68"/>
    </row>
    <row r="42" spans="2:4" ht="12.75">
      <c r="B42" s="68"/>
      <c r="C42" s="68"/>
      <c r="D42" s="68"/>
    </row>
    <row r="43" spans="2:4" ht="12.75">
      <c r="B43" s="66"/>
      <c r="C43" s="66"/>
      <c r="D43" s="66"/>
    </row>
    <row r="44" spans="2:4" ht="12.75">
      <c r="B44" s="66"/>
      <c r="C44" s="66"/>
      <c r="D44" s="66"/>
    </row>
  </sheetData>
  <sheetProtection/>
  <mergeCells count="21">
    <mergeCell ref="L21:S21"/>
    <mergeCell ref="F21:F23"/>
    <mergeCell ref="G21:G23"/>
    <mergeCell ref="H21:H23"/>
    <mergeCell ref="I21:I23"/>
    <mergeCell ref="T21:T23"/>
    <mergeCell ref="U21:U23"/>
    <mergeCell ref="L22:L23"/>
    <mergeCell ref="M22:M23"/>
    <mergeCell ref="N22:P22"/>
    <mergeCell ref="Q22:Q23"/>
    <mergeCell ref="R22:R23"/>
    <mergeCell ref="S22:S23"/>
    <mergeCell ref="M3:S3"/>
    <mergeCell ref="J21:J23"/>
    <mergeCell ref="K21:K23"/>
    <mergeCell ref="A21:A23"/>
    <mergeCell ref="B21:B23"/>
    <mergeCell ref="C21:C23"/>
    <mergeCell ref="D21:D23"/>
    <mergeCell ref="E21:E23"/>
  </mergeCells>
  <printOptions/>
  <pageMargins left="0.7086614173228347" right="0.11811023622047245" top="0.7480314960629921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view="pageBreakPreview" zoomScale="60" zoomScaleNormal="60" zoomScalePageLayoutView="0" workbookViewId="0" topLeftCell="A25">
      <selection activeCell="B45" sqref="B45"/>
    </sheetView>
  </sheetViews>
  <sheetFormatPr defaultColWidth="9.00390625" defaultRowHeight="12.75"/>
  <cols>
    <col min="1" max="1" width="4.00390625" style="0" customWidth="1"/>
    <col min="2" max="2" width="40.00390625" style="38" customWidth="1"/>
    <col min="3" max="3" width="13.625" style="38" customWidth="1"/>
    <col min="4" max="4" width="30.00390625" style="38" customWidth="1"/>
    <col min="5" max="5" width="23.25390625" style="38" customWidth="1"/>
    <col min="6" max="6" width="11.00390625" style="38" customWidth="1"/>
    <col min="7" max="7" width="10.75390625" style="38" customWidth="1"/>
    <col min="8" max="8" width="16.25390625" style="0" customWidth="1"/>
    <col min="9" max="9" width="10.00390625" style="0" customWidth="1"/>
    <col min="10" max="10" width="7.375" style="0" customWidth="1"/>
    <col min="11" max="11" width="11.75390625" style="0" customWidth="1"/>
    <col min="14" max="15" width="8.625" style="0" customWidth="1"/>
    <col min="16" max="16" width="10.00390625" style="0" bestFit="1" customWidth="1"/>
    <col min="17" max="17" width="22.125" style="0" customWidth="1"/>
    <col min="18" max="18" width="28.25390625" style="0" customWidth="1"/>
    <col min="19" max="19" width="16.25390625" style="0" customWidth="1"/>
    <col min="20" max="20" width="10.00390625" style="0" bestFit="1" customWidth="1"/>
    <col min="21" max="21" width="13.25390625" style="0" customWidth="1"/>
  </cols>
  <sheetData>
    <row r="1" spans="1:21" ht="15">
      <c r="A1" s="5" t="s">
        <v>22</v>
      </c>
      <c r="B1" s="34"/>
      <c r="C1" s="34"/>
      <c r="D1" s="35"/>
      <c r="E1" s="35"/>
      <c r="F1" s="35"/>
      <c r="G1" s="35"/>
      <c r="H1" s="6"/>
      <c r="I1" s="6"/>
      <c r="J1" s="6"/>
      <c r="K1" s="6"/>
      <c r="L1" s="6"/>
      <c r="M1" s="5" t="s">
        <v>10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211</v>
      </c>
      <c r="B2" s="34"/>
      <c r="C2" s="34"/>
      <c r="D2" s="35"/>
      <c r="E2" s="35"/>
      <c r="F2" s="35"/>
      <c r="G2" s="35"/>
      <c r="H2" s="6"/>
      <c r="I2" s="6"/>
      <c r="J2" s="6"/>
      <c r="K2" s="6"/>
      <c r="L2" s="6"/>
      <c r="M2" s="5" t="s">
        <v>23</v>
      </c>
      <c r="N2" s="5"/>
      <c r="O2" s="5"/>
      <c r="P2" s="5"/>
      <c r="Q2" s="5"/>
      <c r="R2" s="5"/>
      <c r="S2" s="5"/>
      <c r="T2" s="6"/>
      <c r="U2" s="6"/>
    </row>
    <row r="3" spans="1:21" ht="18" customHeight="1">
      <c r="A3" s="5" t="s">
        <v>212</v>
      </c>
      <c r="B3" s="34"/>
      <c r="C3" s="34"/>
      <c r="D3" s="35"/>
      <c r="E3" s="35"/>
      <c r="F3" s="35" t="s">
        <v>2</v>
      </c>
      <c r="G3" s="35"/>
      <c r="H3" s="6"/>
      <c r="I3" s="6"/>
      <c r="J3" s="6"/>
      <c r="K3" s="6"/>
      <c r="L3" s="6"/>
      <c r="M3" s="89" t="s">
        <v>215</v>
      </c>
      <c r="N3" s="89"/>
      <c r="O3" s="89"/>
      <c r="P3" s="89"/>
      <c r="Q3" s="89"/>
      <c r="R3" s="89"/>
      <c r="S3" s="89"/>
      <c r="T3" s="6"/>
      <c r="U3" s="6"/>
    </row>
    <row r="4" spans="1:21" ht="15">
      <c r="A4" s="5" t="s">
        <v>213</v>
      </c>
      <c r="B4" s="34"/>
      <c r="C4" s="34"/>
      <c r="D4" s="35"/>
      <c r="E4" s="35"/>
      <c r="F4" s="35"/>
      <c r="G4" s="35"/>
      <c r="H4" s="6"/>
      <c r="I4" s="6"/>
      <c r="J4" s="6"/>
      <c r="K4" s="6"/>
      <c r="L4" s="6"/>
      <c r="M4" s="5" t="s">
        <v>29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214</v>
      </c>
      <c r="B5" s="34"/>
      <c r="C5" s="34"/>
      <c r="D5" s="35"/>
      <c r="E5" s="35"/>
      <c r="F5" s="35" t="s">
        <v>3</v>
      </c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35"/>
      <c r="C6" s="35"/>
      <c r="D6" s="35"/>
      <c r="E6" s="35"/>
      <c r="F6" s="35"/>
      <c r="G6" s="3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35"/>
      <c r="C7" s="35"/>
      <c r="D7" s="35"/>
      <c r="E7" s="35"/>
      <c r="F7" s="35"/>
      <c r="G7" s="3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35"/>
      <c r="C8" s="35"/>
      <c r="D8" s="35"/>
      <c r="E8" s="35"/>
      <c r="F8" s="35" t="s">
        <v>28</v>
      </c>
      <c r="G8" s="3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35"/>
      <c r="C9" s="35"/>
      <c r="D9" s="35"/>
      <c r="E9" s="35"/>
      <c r="F9" s="36" t="s">
        <v>3</v>
      </c>
      <c r="G9" s="36"/>
      <c r="H9" s="7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35"/>
      <c r="C10" s="35"/>
      <c r="D10" s="35"/>
      <c r="E10" s="35"/>
      <c r="F10" s="35"/>
      <c r="G10" s="3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35"/>
      <c r="C11" s="37"/>
      <c r="D11" s="35"/>
      <c r="E11" s="35"/>
      <c r="F11" s="35"/>
      <c r="G11" s="3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35"/>
      <c r="C12" s="35"/>
      <c r="D12" s="35"/>
      <c r="E12" s="35"/>
      <c r="F12" s="35"/>
      <c r="G12" s="35"/>
      <c r="H12" s="6"/>
      <c r="I12" s="6"/>
      <c r="J12" s="6"/>
      <c r="K12" s="6"/>
      <c r="L12" s="6"/>
      <c r="N12" s="6"/>
      <c r="O12" s="6"/>
      <c r="P12" s="6" t="s">
        <v>4</v>
      </c>
      <c r="Q12" s="6"/>
      <c r="R12" s="6"/>
      <c r="S12" s="6"/>
      <c r="T12" s="6"/>
      <c r="U12" s="6"/>
    </row>
    <row r="13" spans="1:21" ht="15">
      <c r="A13" s="6"/>
      <c r="B13" s="35"/>
      <c r="C13" s="35"/>
      <c r="D13" s="35"/>
      <c r="E13" s="35"/>
      <c r="F13" s="35"/>
      <c r="G13" s="35"/>
      <c r="H13" s="6"/>
      <c r="I13" s="6"/>
      <c r="J13" s="6"/>
      <c r="K13" s="6"/>
      <c r="L13" s="6"/>
      <c r="N13" s="6"/>
      <c r="O13" s="6"/>
      <c r="P13" s="35" t="s">
        <v>220</v>
      </c>
      <c r="Q13" s="35"/>
      <c r="R13" s="35"/>
      <c r="S13" s="35"/>
      <c r="T13" s="35"/>
      <c r="U13" s="35"/>
    </row>
    <row r="14" spans="1:21" ht="15">
      <c r="A14" s="6"/>
      <c r="B14" s="35"/>
      <c r="C14" s="35"/>
      <c r="D14" s="35"/>
      <c r="E14" s="35"/>
      <c r="F14" s="35"/>
      <c r="G14" s="35"/>
      <c r="H14" s="6"/>
      <c r="I14" s="6"/>
      <c r="J14" s="6"/>
      <c r="K14" s="6"/>
      <c r="L14" s="6"/>
      <c r="N14" s="6"/>
      <c r="O14" s="6"/>
      <c r="P14" s="6" t="s">
        <v>93</v>
      </c>
      <c r="Q14" s="6"/>
      <c r="R14" s="6"/>
      <c r="S14" s="6"/>
      <c r="T14" s="6"/>
      <c r="U14" s="6"/>
    </row>
    <row r="15" spans="1:21" ht="15">
      <c r="A15" s="6"/>
      <c r="B15" s="35"/>
      <c r="C15" s="35"/>
      <c r="D15" s="35"/>
      <c r="E15" s="35"/>
      <c r="F15" s="35"/>
      <c r="G15" s="35"/>
      <c r="H15" s="6"/>
      <c r="I15" s="6"/>
      <c r="J15" s="6"/>
      <c r="K15" s="6"/>
      <c r="L15" s="6"/>
      <c r="N15" s="6"/>
      <c r="O15" s="6"/>
      <c r="P15" s="6" t="s">
        <v>79</v>
      </c>
      <c r="Q15" s="6"/>
      <c r="R15" s="6"/>
      <c r="S15" s="6"/>
      <c r="T15" s="6"/>
      <c r="U15" s="6"/>
    </row>
    <row r="16" spans="1:21" ht="15">
      <c r="A16" s="6"/>
      <c r="B16" s="35"/>
      <c r="C16" s="35"/>
      <c r="D16" s="35"/>
      <c r="E16" s="35"/>
      <c r="F16" s="35"/>
      <c r="G16" s="35"/>
      <c r="H16" s="6"/>
      <c r="I16" s="6"/>
      <c r="J16" s="6"/>
      <c r="K16" s="6"/>
      <c r="L16" s="6"/>
      <c r="N16" s="6"/>
      <c r="O16" s="6"/>
      <c r="P16" s="6" t="s">
        <v>131</v>
      </c>
      <c r="Q16" s="6"/>
      <c r="R16" s="6"/>
      <c r="S16" s="6"/>
      <c r="T16" s="6"/>
      <c r="U16" s="6"/>
    </row>
    <row r="17" spans="1:21" ht="15">
      <c r="A17" s="6"/>
      <c r="B17" s="35"/>
      <c r="C17" s="35"/>
      <c r="D17" s="35"/>
      <c r="E17" s="35"/>
      <c r="F17" s="35"/>
      <c r="G17" s="35"/>
      <c r="H17" s="6"/>
      <c r="I17" s="6"/>
      <c r="J17" s="6"/>
      <c r="K17" s="6"/>
      <c r="L17" s="6"/>
      <c r="N17" s="6"/>
      <c r="O17" s="6"/>
      <c r="P17" s="6" t="s">
        <v>1</v>
      </c>
      <c r="Q17" s="6">
        <v>22</v>
      </c>
      <c r="R17" s="6"/>
      <c r="S17" s="6"/>
      <c r="T17" s="6"/>
      <c r="U17" s="6"/>
    </row>
    <row r="18" spans="1:21" ht="15">
      <c r="A18" s="6"/>
      <c r="B18" s="35"/>
      <c r="C18" s="35"/>
      <c r="D18" s="35"/>
      <c r="E18" s="35"/>
      <c r="F18" s="35"/>
      <c r="G18" s="35"/>
      <c r="H18" s="6"/>
      <c r="I18" s="6"/>
      <c r="J18" s="6"/>
      <c r="K18" s="6"/>
      <c r="L18" s="6"/>
      <c r="N18" s="6"/>
      <c r="O18" s="6"/>
      <c r="P18" s="6" t="s">
        <v>222</v>
      </c>
      <c r="Q18" s="6"/>
      <c r="R18" s="6"/>
      <c r="S18" s="6"/>
      <c r="T18" s="6"/>
      <c r="U18" s="6"/>
    </row>
    <row r="19" spans="1:21" ht="15">
      <c r="A19" s="6"/>
      <c r="B19" s="35"/>
      <c r="C19" s="35"/>
      <c r="D19" s="35"/>
      <c r="E19" s="35"/>
      <c r="F19" s="35"/>
      <c r="G19" s="3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">
      <c r="A20" s="6"/>
      <c r="B20" s="35"/>
      <c r="C20" s="35"/>
      <c r="D20" s="35"/>
      <c r="E20" s="35"/>
      <c r="F20" s="35"/>
      <c r="G20" s="3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">
      <c r="A21" s="93" t="s">
        <v>0</v>
      </c>
      <c r="B21" s="90" t="s">
        <v>217</v>
      </c>
      <c r="C21" s="90" t="s">
        <v>96</v>
      </c>
      <c r="D21" s="90" t="s">
        <v>11</v>
      </c>
      <c r="E21" s="90" t="s">
        <v>6</v>
      </c>
      <c r="F21" s="90" t="s">
        <v>7</v>
      </c>
      <c r="G21" s="90" t="s">
        <v>26</v>
      </c>
      <c r="H21" s="93" t="s">
        <v>16</v>
      </c>
      <c r="I21" s="93" t="s">
        <v>21</v>
      </c>
      <c r="J21" s="93" t="s">
        <v>8</v>
      </c>
      <c r="K21" s="93" t="s">
        <v>17</v>
      </c>
      <c r="L21" s="96" t="s">
        <v>9</v>
      </c>
      <c r="M21" s="96"/>
      <c r="N21" s="96"/>
      <c r="O21" s="96"/>
      <c r="P21" s="96"/>
      <c r="Q21" s="96"/>
      <c r="R21" s="96"/>
      <c r="S21" s="96"/>
      <c r="T21" s="93" t="s">
        <v>27</v>
      </c>
      <c r="U21" s="93" t="s">
        <v>14</v>
      </c>
    </row>
    <row r="22" spans="1:21" ht="15">
      <c r="A22" s="94"/>
      <c r="B22" s="91"/>
      <c r="C22" s="91"/>
      <c r="D22" s="91"/>
      <c r="E22" s="91"/>
      <c r="F22" s="91"/>
      <c r="G22" s="91"/>
      <c r="H22" s="94"/>
      <c r="I22" s="94"/>
      <c r="J22" s="94"/>
      <c r="K22" s="94"/>
      <c r="L22" s="93" t="s">
        <v>12</v>
      </c>
      <c r="M22" s="93" t="s">
        <v>13</v>
      </c>
      <c r="N22" s="96" t="s">
        <v>15</v>
      </c>
      <c r="O22" s="96"/>
      <c r="P22" s="96"/>
      <c r="Q22" s="93" t="s">
        <v>30</v>
      </c>
      <c r="R22" s="93" t="s">
        <v>31</v>
      </c>
      <c r="S22" s="93" t="s">
        <v>25</v>
      </c>
      <c r="T22" s="94"/>
      <c r="U22" s="94"/>
    </row>
    <row r="23" spans="1:21" ht="30">
      <c r="A23" s="95"/>
      <c r="B23" s="92"/>
      <c r="C23" s="91"/>
      <c r="D23" s="92"/>
      <c r="E23" s="92"/>
      <c r="F23" s="92"/>
      <c r="G23" s="92"/>
      <c r="H23" s="95"/>
      <c r="I23" s="95"/>
      <c r="J23" s="95"/>
      <c r="K23" s="95"/>
      <c r="L23" s="95"/>
      <c r="M23" s="95"/>
      <c r="N23" s="9" t="s">
        <v>18</v>
      </c>
      <c r="O23" s="9" t="s">
        <v>24</v>
      </c>
      <c r="P23" s="9" t="s">
        <v>19</v>
      </c>
      <c r="Q23" s="95"/>
      <c r="R23" s="95"/>
      <c r="S23" s="95"/>
      <c r="T23" s="95"/>
      <c r="U23" s="95"/>
    </row>
    <row r="24" spans="1:21" ht="45" customHeight="1">
      <c r="A24" s="15">
        <v>1</v>
      </c>
      <c r="B24" s="73" t="s">
        <v>175</v>
      </c>
      <c r="C24" s="72" t="s">
        <v>20</v>
      </c>
      <c r="D24" s="56" t="s">
        <v>81</v>
      </c>
      <c r="E24" s="76" t="s">
        <v>102</v>
      </c>
      <c r="F24" s="49" t="s">
        <v>103</v>
      </c>
      <c r="G24" s="44" t="s">
        <v>41</v>
      </c>
      <c r="H24" s="23">
        <f>5.21*17697</f>
        <v>92201.37</v>
      </c>
      <c r="I24" s="23">
        <f aca="true" t="shared" si="0" ref="I24:I43">H24/72</f>
        <v>1280.5745833333333</v>
      </c>
      <c r="J24" s="25">
        <v>1.2</v>
      </c>
      <c r="K24" s="23">
        <f aca="true" t="shared" si="1" ref="K24:K43">I24*J24</f>
        <v>1536.6895</v>
      </c>
      <c r="L24" s="23"/>
      <c r="M24" s="23"/>
      <c r="N24" s="23"/>
      <c r="O24" s="23"/>
      <c r="P24" s="23"/>
      <c r="Q24" s="23"/>
      <c r="R24" s="23"/>
      <c r="S24" s="23"/>
      <c r="T24" s="23">
        <f aca="true" t="shared" si="2" ref="T24:T43">K24*10%</f>
        <v>153.66895</v>
      </c>
      <c r="U24" s="23">
        <f>K24+L24+M24+P24+Q24+R24+S24+T24</f>
        <v>1690.35845</v>
      </c>
    </row>
    <row r="25" spans="1:21" ht="51">
      <c r="A25" s="15">
        <v>2</v>
      </c>
      <c r="B25" s="73" t="s">
        <v>164</v>
      </c>
      <c r="C25" s="72" t="s">
        <v>20</v>
      </c>
      <c r="D25" s="75" t="s">
        <v>81</v>
      </c>
      <c r="E25" s="75" t="s">
        <v>82</v>
      </c>
      <c r="F25" s="85" t="s">
        <v>83</v>
      </c>
      <c r="G25" s="44" t="s">
        <v>41</v>
      </c>
      <c r="H25" s="23">
        <f>4.75*17697</f>
        <v>84060.75</v>
      </c>
      <c r="I25" s="23">
        <f t="shared" si="0"/>
        <v>1167.5104166666667</v>
      </c>
      <c r="J25" s="25">
        <v>2</v>
      </c>
      <c r="K25" s="23">
        <f t="shared" si="1"/>
        <v>2335.0208333333335</v>
      </c>
      <c r="L25" s="23"/>
      <c r="M25" s="23"/>
      <c r="N25" s="23"/>
      <c r="O25" s="23"/>
      <c r="P25" s="23"/>
      <c r="Q25" s="23"/>
      <c r="R25" s="23"/>
      <c r="S25" s="23"/>
      <c r="T25" s="23">
        <f t="shared" si="2"/>
        <v>233.50208333333336</v>
      </c>
      <c r="U25" s="23">
        <f aca="true" t="shared" si="3" ref="U25:U43">K25+L25+M25+P25+Q25+R25+S25+T25</f>
        <v>2568.522916666667</v>
      </c>
    </row>
    <row r="26" spans="1:21" ht="41.25" customHeight="1">
      <c r="A26" s="15">
        <v>3</v>
      </c>
      <c r="B26" s="73" t="s">
        <v>171</v>
      </c>
      <c r="C26" s="72" t="s">
        <v>20</v>
      </c>
      <c r="D26" s="81" t="s">
        <v>170</v>
      </c>
      <c r="E26" s="72" t="s">
        <v>172</v>
      </c>
      <c r="F26" s="44" t="s">
        <v>173</v>
      </c>
      <c r="G26" s="44" t="s">
        <v>41</v>
      </c>
      <c r="H26" s="23">
        <f>4.75*17697</f>
        <v>84060.75</v>
      </c>
      <c r="I26" s="23">
        <f t="shared" si="0"/>
        <v>1167.5104166666667</v>
      </c>
      <c r="J26" s="25">
        <v>1.6</v>
      </c>
      <c r="K26" s="23">
        <f t="shared" si="1"/>
        <v>1868.0166666666669</v>
      </c>
      <c r="L26" s="23"/>
      <c r="M26" s="23"/>
      <c r="N26" s="23"/>
      <c r="O26" s="23"/>
      <c r="P26" s="23"/>
      <c r="Q26" s="23"/>
      <c r="R26" s="23"/>
      <c r="S26" s="23"/>
      <c r="T26" s="23">
        <f t="shared" si="2"/>
        <v>186.8016666666667</v>
      </c>
      <c r="U26" s="23">
        <f t="shared" si="3"/>
        <v>2054.8183333333336</v>
      </c>
    </row>
    <row r="27" spans="1:21" ht="46.5" customHeight="1">
      <c r="A27" s="14">
        <v>4</v>
      </c>
      <c r="B27" s="72" t="s">
        <v>168</v>
      </c>
      <c r="C27" s="72" t="s">
        <v>20</v>
      </c>
      <c r="D27" s="56" t="s">
        <v>74</v>
      </c>
      <c r="E27" s="75" t="s">
        <v>75</v>
      </c>
      <c r="F27" s="41" t="s">
        <v>76</v>
      </c>
      <c r="G27" s="44" t="s">
        <v>41</v>
      </c>
      <c r="H27" s="23">
        <f>5.21*17697</f>
        <v>92201.37</v>
      </c>
      <c r="I27" s="23">
        <f t="shared" si="0"/>
        <v>1280.5745833333333</v>
      </c>
      <c r="J27" s="25">
        <v>1.4</v>
      </c>
      <c r="K27" s="23">
        <f t="shared" si="1"/>
        <v>1792.8044166666664</v>
      </c>
      <c r="L27" s="23"/>
      <c r="M27" s="23"/>
      <c r="N27" s="23"/>
      <c r="O27" s="23"/>
      <c r="P27" s="23"/>
      <c r="Q27" s="23"/>
      <c r="R27" s="23"/>
      <c r="S27" s="23"/>
      <c r="T27" s="23">
        <f t="shared" si="2"/>
        <v>179.28044166666666</v>
      </c>
      <c r="U27" s="23">
        <f t="shared" si="3"/>
        <v>1972.0848583333332</v>
      </c>
    </row>
    <row r="28" spans="1:21" ht="43.5" customHeight="1">
      <c r="A28" s="14">
        <v>5</v>
      </c>
      <c r="B28" s="72" t="s">
        <v>158</v>
      </c>
      <c r="C28" s="72" t="s">
        <v>20</v>
      </c>
      <c r="D28" s="83" t="s">
        <v>110</v>
      </c>
      <c r="E28" s="76" t="s">
        <v>127</v>
      </c>
      <c r="F28" s="47" t="s">
        <v>111</v>
      </c>
      <c r="G28" s="44" t="s">
        <v>41</v>
      </c>
      <c r="H28" s="23">
        <f>5.21*17697</f>
        <v>92201.37</v>
      </c>
      <c r="I28" s="23">
        <f t="shared" si="0"/>
        <v>1280.5745833333333</v>
      </c>
      <c r="J28" s="25">
        <v>0.6</v>
      </c>
      <c r="K28" s="23">
        <f t="shared" si="1"/>
        <v>768.34475</v>
      </c>
      <c r="L28" s="23"/>
      <c r="M28" s="23"/>
      <c r="N28" s="23"/>
      <c r="O28" s="23"/>
      <c r="P28" s="23"/>
      <c r="Q28" s="23"/>
      <c r="R28" s="23"/>
      <c r="S28" s="23"/>
      <c r="T28" s="23">
        <f t="shared" si="2"/>
        <v>76.834475</v>
      </c>
      <c r="U28" s="23">
        <f t="shared" si="3"/>
        <v>845.179225</v>
      </c>
    </row>
    <row r="29" spans="1:21" ht="39.75" customHeight="1">
      <c r="A29" s="15">
        <v>6</v>
      </c>
      <c r="B29" s="72" t="s">
        <v>125</v>
      </c>
      <c r="C29" s="72" t="s">
        <v>20</v>
      </c>
      <c r="D29" s="83" t="s">
        <v>86</v>
      </c>
      <c r="E29" s="74" t="s">
        <v>124</v>
      </c>
      <c r="F29" s="49" t="s">
        <v>83</v>
      </c>
      <c r="G29" s="44" t="s">
        <v>41</v>
      </c>
      <c r="H29" s="23">
        <f>4.75*17697</f>
        <v>84060.75</v>
      </c>
      <c r="I29" s="23">
        <f t="shared" si="0"/>
        <v>1167.5104166666667</v>
      </c>
      <c r="J29" s="25">
        <v>0.6</v>
      </c>
      <c r="K29" s="23">
        <f t="shared" si="1"/>
        <v>700.50625</v>
      </c>
      <c r="L29" s="23"/>
      <c r="M29" s="23"/>
      <c r="N29" s="23"/>
      <c r="O29" s="23"/>
      <c r="P29" s="23"/>
      <c r="Q29" s="23"/>
      <c r="R29" s="23"/>
      <c r="S29" s="23"/>
      <c r="T29" s="23">
        <f t="shared" si="2"/>
        <v>70.05062500000001</v>
      </c>
      <c r="U29" s="23">
        <f t="shared" si="3"/>
        <v>770.556875</v>
      </c>
    </row>
    <row r="30" spans="1:21" ht="42.75" customHeight="1">
      <c r="A30" s="15">
        <v>7</v>
      </c>
      <c r="B30" s="73" t="s">
        <v>169</v>
      </c>
      <c r="C30" s="72" t="s">
        <v>20</v>
      </c>
      <c r="D30" s="56" t="s">
        <v>115</v>
      </c>
      <c r="E30" s="74" t="s">
        <v>116</v>
      </c>
      <c r="F30" s="43" t="s">
        <v>117</v>
      </c>
      <c r="G30" s="44" t="s">
        <v>41</v>
      </c>
      <c r="H30" s="23">
        <f>5.31*17697</f>
        <v>93971.06999999999</v>
      </c>
      <c r="I30" s="23">
        <f t="shared" si="0"/>
        <v>1305.15375</v>
      </c>
      <c r="J30" s="25">
        <v>1.2</v>
      </c>
      <c r="K30" s="23">
        <f t="shared" si="1"/>
        <v>1566.1844999999998</v>
      </c>
      <c r="L30" s="23"/>
      <c r="M30" s="23"/>
      <c r="N30" s="23"/>
      <c r="O30" s="23"/>
      <c r="P30" s="23"/>
      <c r="Q30" s="23"/>
      <c r="R30" s="23"/>
      <c r="S30" s="23"/>
      <c r="T30" s="23">
        <f t="shared" si="2"/>
        <v>156.61845</v>
      </c>
      <c r="U30" s="23">
        <f t="shared" si="3"/>
        <v>1722.8029499999998</v>
      </c>
    </row>
    <row r="31" spans="1:21" ht="45.75" customHeight="1">
      <c r="A31" s="14">
        <v>8</v>
      </c>
      <c r="B31" s="72" t="s">
        <v>167</v>
      </c>
      <c r="C31" s="72" t="s">
        <v>20</v>
      </c>
      <c r="D31" s="81" t="s">
        <v>129</v>
      </c>
      <c r="E31" s="77" t="s">
        <v>130</v>
      </c>
      <c r="F31" s="43" t="s">
        <v>165</v>
      </c>
      <c r="G31" s="44" t="s">
        <v>41</v>
      </c>
      <c r="H31" s="23">
        <f>5.31*17697</f>
        <v>93971.06999999999</v>
      </c>
      <c r="I31" s="23">
        <f t="shared" si="0"/>
        <v>1305.15375</v>
      </c>
      <c r="J31" s="25">
        <v>2</v>
      </c>
      <c r="K31" s="23">
        <f t="shared" si="1"/>
        <v>2610.3075</v>
      </c>
      <c r="L31" s="23"/>
      <c r="M31" s="23"/>
      <c r="N31" s="23"/>
      <c r="O31" s="23"/>
      <c r="P31" s="23"/>
      <c r="Q31" s="23"/>
      <c r="R31" s="23"/>
      <c r="S31" s="23"/>
      <c r="T31" s="23">
        <f t="shared" si="2"/>
        <v>261.03075</v>
      </c>
      <c r="U31" s="23">
        <f t="shared" si="3"/>
        <v>2871.33825</v>
      </c>
    </row>
    <row r="32" spans="1:21" ht="44.25" customHeight="1">
      <c r="A32" s="14">
        <v>9</v>
      </c>
      <c r="B32" s="73" t="s">
        <v>166</v>
      </c>
      <c r="C32" s="72" t="s">
        <v>20</v>
      </c>
      <c r="D32" s="81" t="s">
        <v>86</v>
      </c>
      <c r="E32" s="74" t="s">
        <v>113</v>
      </c>
      <c r="F32" s="44" t="s">
        <v>114</v>
      </c>
      <c r="G32" s="44" t="s">
        <v>41</v>
      </c>
      <c r="H32" s="23">
        <f>5.21*17697</f>
        <v>92201.37</v>
      </c>
      <c r="I32" s="23">
        <f t="shared" si="0"/>
        <v>1280.5745833333333</v>
      </c>
      <c r="J32" s="25">
        <v>1.8</v>
      </c>
      <c r="K32" s="23">
        <f t="shared" si="1"/>
        <v>2305.03425</v>
      </c>
      <c r="L32" s="23"/>
      <c r="M32" s="23"/>
      <c r="N32" s="23"/>
      <c r="O32" s="23"/>
      <c r="P32" s="23"/>
      <c r="Q32" s="23"/>
      <c r="R32" s="23"/>
      <c r="S32" s="23"/>
      <c r="T32" s="23">
        <f t="shared" si="2"/>
        <v>230.50342500000002</v>
      </c>
      <c r="U32" s="23">
        <f t="shared" si="3"/>
        <v>2535.537675</v>
      </c>
    </row>
    <row r="33" spans="1:21" ht="33" customHeight="1">
      <c r="A33" s="14">
        <v>10</v>
      </c>
      <c r="B33" s="72" t="s">
        <v>174</v>
      </c>
      <c r="C33" s="72" t="s">
        <v>20</v>
      </c>
      <c r="D33" s="56" t="s">
        <v>32</v>
      </c>
      <c r="E33" s="74" t="s">
        <v>128</v>
      </c>
      <c r="F33" s="51" t="s">
        <v>46</v>
      </c>
      <c r="G33" s="44" t="s">
        <v>41</v>
      </c>
      <c r="H33" s="23">
        <f>5.31*17697</f>
        <v>93971.06999999999</v>
      </c>
      <c r="I33" s="23">
        <f t="shared" si="0"/>
        <v>1305.15375</v>
      </c>
      <c r="J33" s="25">
        <v>0.8</v>
      </c>
      <c r="K33" s="23">
        <f t="shared" si="1"/>
        <v>1044.123</v>
      </c>
      <c r="L33" s="23"/>
      <c r="M33" s="23"/>
      <c r="N33" s="23"/>
      <c r="O33" s="23"/>
      <c r="P33" s="23"/>
      <c r="Q33" s="23"/>
      <c r="R33" s="23"/>
      <c r="S33" s="23"/>
      <c r="T33" s="23">
        <f t="shared" si="2"/>
        <v>104.41230000000002</v>
      </c>
      <c r="U33" s="23">
        <f t="shared" si="3"/>
        <v>1148.5353</v>
      </c>
    </row>
    <row r="34" spans="1:21" ht="45" customHeight="1">
      <c r="A34" s="14">
        <v>11</v>
      </c>
      <c r="B34" s="72" t="s">
        <v>109</v>
      </c>
      <c r="C34" s="72" t="s">
        <v>20</v>
      </c>
      <c r="D34" s="56" t="s">
        <v>110</v>
      </c>
      <c r="E34" s="74" t="s">
        <v>112</v>
      </c>
      <c r="F34" s="44" t="s">
        <v>111</v>
      </c>
      <c r="G34" s="44" t="s">
        <v>41</v>
      </c>
      <c r="H34" s="23">
        <f>5.21*17697</f>
        <v>92201.37</v>
      </c>
      <c r="I34" s="23">
        <f t="shared" si="0"/>
        <v>1280.5745833333333</v>
      </c>
      <c r="J34" s="25">
        <v>1.2</v>
      </c>
      <c r="K34" s="23">
        <f t="shared" si="1"/>
        <v>1536.6895</v>
      </c>
      <c r="L34" s="23"/>
      <c r="M34" s="23"/>
      <c r="N34" s="23"/>
      <c r="O34" s="23"/>
      <c r="P34" s="23"/>
      <c r="Q34" s="23"/>
      <c r="R34" s="23"/>
      <c r="S34" s="23"/>
      <c r="T34" s="23">
        <f t="shared" si="2"/>
        <v>153.66895</v>
      </c>
      <c r="U34" s="23">
        <f t="shared" si="3"/>
        <v>1690.35845</v>
      </c>
    </row>
    <row r="35" spans="1:21" ht="46.5" customHeight="1">
      <c r="A35" s="14">
        <v>12</v>
      </c>
      <c r="B35" s="72" t="s">
        <v>105</v>
      </c>
      <c r="C35" s="72" t="s">
        <v>20</v>
      </c>
      <c r="D35" s="56" t="s">
        <v>106</v>
      </c>
      <c r="E35" s="74" t="s">
        <v>107</v>
      </c>
      <c r="F35" s="44" t="s">
        <v>108</v>
      </c>
      <c r="G35" s="44" t="s">
        <v>41</v>
      </c>
      <c r="H35" s="23">
        <f>5.03*17697</f>
        <v>89015.91</v>
      </c>
      <c r="I35" s="23">
        <f t="shared" si="0"/>
        <v>1236.3320833333335</v>
      </c>
      <c r="J35" s="25">
        <v>0.8</v>
      </c>
      <c r="K35" s="23">
        <f t="shared" si="1"/>
        <v>989.0656666666669</v>
      </c>
      <c r="L35" s="23"/>
      <c r="M35" s="23"/>
      <c r="N35" s="23"/>
      <c r="O35" s="23"/>
      <c r="P35" s="23"/>
      <c r="Q35" s="23"/>
      <c r="R35" s="23"/>
      <c r="S35" s="23"/>
      <c r="T35" s="23">
        <f t="shared" si="2"/>
        <v>98.90656666666669</v>
      </c>
      <c r="U35" s="23">
        <f t="shared" si="3"/>
        <v>1087.9722333333336</v>
      </c>
    </row>
    <row r="36" spans="1:21" ht="30">
      <c r="A36" s="8">
        <v>13</v>
      </c>
      <c r="B36" s="72" t="s">
        <v>160</v>
      </c>
      <c r="C36" s="72" t="s">
        <v>20</v>
      </c>
      <c r="D36" s="83" t="s">
        <v>55</v>
      </c>
      <c r="E36" s="83" t="s">
        <v>56</v>
      </c>
      <c r="F36" s="44" t="s">
        <v>57</v>
      </c>
      <c r="G36" s="44" t="s">
        <v>41</v>
      </c>
      <c r="H36" s="23">
        <f>4.84*17697</f>
        <v>85653.48</v>
      </c>
      <c r="I36" s="23">
        <f t="shared" si="0"/>
        <v>1189.6316666666667</v>
      </c>
      <c r="J36" s="25">
        <v>2</v>
      </c>
      <c r="K36" s="23">
        <f t="shared" si="1"/>
        <v>2379.2633333333333</v>
      </c>
      <c r="L36" s="23"/>
      <c r="M36" s="23"/>
      <c r="N36" s="23"/>
      <c r="O36" s="23"/>
      <c r="P36" s="23"/>
      <c r="Q36" s="23"/>
      <c r="R36" s="23"/>
      <c r="S36" s="23"/>
      <c r="T36" s="23">
        <f t="shared" si="2"/>
        <v>237.92633333333333</v>
      </c>
      <c r="U36" s="23">
        <f t="shared" si="3"/>
        <v>2617.1896666666667</v>
      </c>
    </row>
    <row r="37" spans="1:21" ht="41.25" customHeight="1">
      <c r="A37" s="10">
        <v>14</v>
      </c>
      <c r="B37" s="73" t="s">
        <v>134</v>
      </c>
      <c r="C37" s="72" t="s">
        <v>20</v>
      </c>
      <c r="D37" s="56" t="s">
        <v>42</v>
      </c>
      <c r="E37" s="74" t="s">
        <v>98</v>
      </c>
      <c r="F37" s="43" t="s">
        <v>57</v>
      </c>
      <c r="G37" s="44" t="s">
        <v>41</v>
      </c>
      <c r="H37" s="23">
        <f>4.84*17697</f>
        <v>85653.48</v>
      </c>
      <c r="I37" s="23">
        <f t="shared" si="0"/>
        <v>1189.6316666666667</v>
      </c>
      <c r="J37" s="25">
        <v>1</v>
      </c>
      <c r="K37" s="23">
        <f t="shared" si="1"/>
        <v>1189.6316666666667</v>
      </c>
      <c r="L37" s="23"/>
      <c r="M37" s="23"/>
      <c r="N37" s="23"/>
      <c r="O37" s="23"/>
      <c r="P37" s="23"/>
      <c r="Q37" s="23"/>
      <c r="R37" s="23"/>
      <c r="S37" s="23"/>
      <c r="T37" s="23">
        <f t="shared" si="2"/>
        <v>118.96316666666667</v>
      </c>
      <c r="U37" s="23">
        <f t="shared" si="3"/>
        <v>1308.5948333333333</v>
      </c>
    </row>
    <row r="38" spans="1:21" ht="45">
      <c r="A38" s="10">
        <v>15</v>
      </c>
      <c r="B38" s="73" t="s">
        <v>133</v>
      </c>
      <c r="C38" s="72" t="s">
        <v>20</v>
      </c>
      <c r="D38" s="56" t="s">
        <v>69</v>
      </c>
      <c r="E38" s="72" t="s">
        <v>70</v>
      </c>
      <c r="F38" s="44" t="s">
        <v>71</v>
      </c>
      <c r="G38" s="44" t="s">
        <v>41</v>
      </c>
      <c r="H38" s="23">
        <f>4.75*17697</f>
        <v>84060.75</v>
      </c>
      <c r="I38" s="23">
        <f t="shared" si="0"/>
        <v>1167.5104166666667</v>
      </c>
      <c r="J38" s="25">
        <v>0.6</v>
      </c>
      <c r="K38" s="23">
        <f t="shared" si="1"/>
        <v>700.50625</v>
      </c>
      <c r="L38" s="23"/>
      <c r="M38" s="23"/>
      <c r="N38" s="23"/>
      <c r="O38" s="23"/>
      <c r="P38" s="23"/>
      <c r="Q38" s="23"/>
      <c r="R38" s="23"/>
      <c r="S38" s="23"/>
      <c r="T38" s="23">
        <f t="shared" si="2"/>
        <v>70.05062500000001</v>
      </c>
      <c r="U38" s="23">
        <f t="shared" si="3"/>
        <v>770.556875</v>
      </c>
    </row>
    <row r="39" spans="1:21" ht="43.5" customHeight="1">
      <c r="A39" s="8">
        <v>16</v>
      </c>
      <c r="B39" s="77" t="s">
        <v>89</v>
      </c>
      <c r="C39" s="72" t="s">
        <v>20</v>
      </c>
      <c r="D39" s="56" t="s">
        <v>90</v>
      </c>
      <c r="E39" s="74" t="s">
        <v>91</v>
      </c>
      <c r="F39" s="54" t="s">
        <v>92</v>
      </c>
      <c r="G39" s="44" t="s">
        <v>41</v>
      </c>
      <c r="H39" s="23">
        <f>5.31*17697</f>
        <v>93971.06999999999</v>
      </c>
      <c r="I39" s="23">
        <f t="shared" si="0"/>
        <v>1305.15375</v>
      </c>
      <c r="J39" s="25">
        <v>2.2</v>
      </c>
      <c r="K39" s="23">
        <f t="shared" si="1"/>
        <v>2871.3382500000002</v>
      </c>
      <c r="L39" s="23"/>
      <c r="M39" s="23"/>
      <c r="N39" s="23"/>
      <c r="O39" s="23"/>
      <c r="P39" s="23"/>
      <c r="Q39" s="23"/>
      <c r="R39" s="23"/>
      <c r="S39" s="23"/>
      <c r="T39" s="23">
        <f t="shared" si="2"/>
        <v>287.13382500000006</v>
      </c>
      <c r="U39" s="23">
        <f t="shared" si="3"/>
        <v>3158.472075</v>
      </c>
    </row>
    <row r="40" spans="1:21" ht="38.25">
      <c r="A40" s="10">
        <v>17</v>
      </c>
      <c r="B40" s="72" t="s">
        <v>132</v>
      </c>
      <c r="C40" s="72" t="s">
        <v>20</v>
      </c>
      <c r="D40" s="56"/>
      <c r="E40" s="74"/>
      <c r="F40" s="44" t="s">
        <v>209</v>
      </c>
      <c r="G40" s="44" t="s">
        <v>41</v>
      </c>
      <c r="H40" s="23">
        <f>4.84*17697</f>
        <v>85653.48</v>
      </c>
      <c r="I40" s="23">
        <f t="shared" si="0"/>
        <v>1189.6316666666667</v>
      </c>
      <c r="J40" s="25">
        <v>2.8</v>
      </c>
      <c r="K40" s="23">
        <f t="shared" si="1"/>
        <v>3330.9686666666666</v>
      </c>
      <c r="L40" s="23"/>
      <c r="M40" s="23"/>
      <c r="N40" s="23"/>
      <c r="O40" s="23"/>
      <c r="P40" s="23"/>
      <c r="Q40" s="23"/>
      <c r="R40" s="23"/>
      <c r="S40" s="23"/>
      <c r="T40" s="23">
        <f t="shared" si="2"/>
        <v>333.0968666666667</v>
      </c>
      <c r="U40" s="23">
        <f t="shared" si="3"/>
        <v>3664.0655333333334</v>
      </c>
    </row>
    <row r="41" spans="1:21" ht="15">
      <c r="A41" s="10">
        <v>18</v>
      </c>
      <c r="B41" s="77" t="s">
        <v>203</v>
      </c>
      <c r="C41" s="72" t="s">
        <v>20</v>
      </c>
      <c r="D41" s="56"/>
      <c r="E41" s="74"/>
      <c r="F41" s="44" t="s">
        <v>209</v>
      </c>
      <c r="G41" s="44" t="s">
        <v>41</v>
      </c>
      <c r="H41" s="23">
        <f>4.84*17697</f>
        <v>85653.48</v>
      </c>
      <c r="I41" s="23">
        <f t="shared" si="0"/>
        <v>1189.6316666666667</v>
      </c>
      <c r="J41" s="25">
        <v>6.4</v>
      </c>
      <c r="K41" s="23">
        <f t="shared" si="1"/>
        <v>7613.642666666667</v>
      </c>
      <c r="L41" s="23"/>
      <c r="M41" s="23"/>
      <c r="N41" s="23"/>
      <c r="O41" s="23"/>
      <c r="P41" s="23"/>
      <c r="Q41" s="23"/>
      <c r="R41" s="23"/>
      <c r="S41" s="23"/>
      <c r="T41" s="23">
        <f t="shared" si="2"/>
        <v>761.3642666666667</v>
      </c>
      <c r="U41" s="23">
        <f t="shared" si="3"/>
        <v>8375.006933333334</v>
      </c>
    </row>
    <row r="42" spans="1:21" ht="15">
      <c r="A42" s="10">
        <v>19</v>
      </c>
      <c r="B42" s="77" t="s">
        <v>77</v>
      </c>
      <c r="C42" s="72" t="s">
        <v>20</v>
      </c>
      <c r="D42" s="56"/>
      <c r="E42" s="74"/>
      <c r="F42" s="54" t="s">
        <v>209</v>
      </c>
      <c r="G42" s="44" t="s">
        <v>41</v>
      </c>
      <c r="H42" s="23">
        <f>4.84*17697</f>
        <v>85653.48</v>
      </c>
      <c r="I42" s="23">
        <f t="shared" si="0"/>
        <v>1189.6316666666667</v>
      </c>
      <c r="J42" s="25">
        <v>2.2</v>
      </c>
      <c r="K42" s="23">
        <f t="shared" si="1"/>
        <v>2617.1896666666667</v>
      </c>
      <c r="L42" s="23"/>
      <c r="M42" s="23"/>
      <c r="N42" s="23"/>
      <c r="O42" s="23"/>
      <c r="P42" s="23"/>
      <c r="Q42" s="23"/>
      <c r="R42" s="23"/>
      <c r="S42" s="23"/>
      <c r="T42" s="23">
        <f t="shared" si="2"/>
        <v>261.7189666666667</v>
      </c>
      <c r="U42" s="23">
        <f t="shared" si="3"/>
        <v>2878.9086333333335</v>
      </c>
    </row>
    <row r="43" spans="1:21" ht="15">
      <c r="A43" s="8">
        <v>20</v>
      </c>
      <c r="B43" s="77" t="s">
        <v>78</v>
      </c>
      <c r="C43" s="72" t="s">
        <v>20</v>
      </c>
      <c r="D43" s="56"/>
      <c r="E43" s="74"/>
      <c r="F43" s="54" t="s">
        <v>209</v>
      </c>
      <c r="G43" s="44" t="s">
        <v>41</v>
      </c>
      <c r="H43" s="23">
        <f>4.84*17697</f>
        <v>85653.48</v>
      </c>
      <c r="I43" s="23">
        <f t="shared" si="0"/>
        <v>1189.6316666666667</v>
      </c>
      <c r="J43" s="25">
        <v>3</v>
      </c>
      <c r="K43" s="23">
        <f t="shared" si="1"/>
        <v>3568.895</v>
      </c>
      <c r="L43" s="23"/>
      <c r="M43" s="23"/>
      <c r="N43" s="23"/>
      <c r="O43" s="23"/>
      <c r="P43" s="23"/>
      <c r="Q43" s="23"/>
      <c r="R43" s="23"/>
      <c r="S43" s="23"/>
      <c r="T43" s="23">
        <f t="shared" si="2"/>
        <v>356.8895</v>
      </c>
      <c r="U43" s="23">
        <f t="shared" si="3"/>
        <v>3925.7844999999998</v>
      </c>
    </row>
    <row r="44" spans="1:21" ht="15">
      <c r="A44" s="8"/>
      <c r="B44" s="53" t="s">
        <v>229</v>
      </c>
      <c r="C44" s="53"/>
      <c r="D44" s="53"/>
      <c r="E44" s="53"/>
      <c r="F44" s="57"/>
      <c r="G44" s="57"/>
      <c r="H44" s="24"/>
      <c r="I44" s="24"/>
      <c r="J44" s="27">
        <v>35.4</v>
      </c>
      <c r="K44" s="26">
        <f>SUM(K24:K43)</f>
        <v>43324.222333333324</v>
      </c>
      <c r="L44" s="26"/>
      <c r="M44" s="26"/>
      <c r="N44" s="26"/>
      <c r="O44" s="26"/>
      <c r="P44" s="26"/>
      <c r="Q44" s="26"/>
      <c r="R44" s="26"/>
      <c r="S44" s="26"/>
      <c r="T44" s="26">
        <f>SUM(T24:T43)</f>
        <v>4332.422233333333</v>
      </c>
      <c r="U44" s="26">
        <f>SUM(U24:U43)</f>
        <v>47656.64456666667</v>
      </c>
    </row>
    <row r="45" spans="1:21" ht="15">
      <c r="A45" s="13"/>
      <c r="B45" s="59"/>
      <c r="C45" s="59"/>
      <c r="D45" s="59"/>
      <c r="E45" s="59"/>
      <c r="F45" s="59"/>
      <c r="G45" s="5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/>
    </row>
    <row r="46" spans="1:21" ht="15">
      <c r="A46" s="13"/>
      <c r="B46" s="3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"/>
      <c r="T46" s="2"/>
      <c r="U46" s="2"/>
    </row>
    <row r="47" spans="2:4" ht="12.75">
      <c r="B47" s="68"/>
      <c r="C47" s="68"/>
      <c r="D47" s="68"/>
    </row>
    <row r="48" spans="2:4" ht="12.75">
      <c r="B48" s="68"/>
      <c r="C48" s="68"/>
      <c r="D48" s="68"/>
    </row>
    <row r="49" spans="2:4" ht="12.75">
      <c r="B49" s="66"/>
      <c r="C49" s="66"/>
      <c r="D49" s="66"/>
    </row>
    <row r="50" spans="2:4" ht="12.75">
      <c r="B50" s="66"/>
      <c r="C50" s="66"/>
      <c r="D50" s="66"/>
    </row>
  </sheetData>
  <sheetProtection/>
  <mergeCells count="21">
    <mergeCell ref="L21:S21"/>
    <mergeCell ref="T21:T23"/>
    <mergeCell ref="F21:F23"/>
    <mergeCell ref="G21:G23"/>
    <mergeCell ref="H21:H23"/>
    <mergeCell ref="I21:I23"/>
    <mergeCell ref="U21:U23"/>
    <mergeCell ref="L22:L23"/>
    <mergeCell ref="M22:M23"/>
    <mergeCell ref="N22:P22"/>
    <mergeCell ref="Q22:Q23"/>
    <mergeCell ref="R22:R23"/>
    <mergeCell ref="S22:S23"/>
    <mergeCell ref="M3:S3"/>
    <mergeCell ref="J21:J23"/>
    <mergeCell ref="K21:K23"/>
    <mergeCell ref="A21:A23"/>
    <mergeCell ref="B21:B23"/>
    <mergeCell ref="C21:C23"/>
    <mergeCell ref="D21:D23"/>
    <mergeCell ref="E21:E23"/>
  </mergeCells>
  <printOptions/>
  <pageMargins left="0.7086614173228347" right="0.11811023622047245" top="0.7480314960629921" bottom="0.15748031496062992" header="0.31496062992125984" footer="0.31496062992125984"/>
  <pageSetup fitToHeight="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60" zoomScaleNormal="70" zoomScalePageLayoutView="0" workbookViewId="0" topLeftCell="A16">
      <selection activeCell="B39" sqref="B39"/>
    </sheetView>
  </sheetViews>
  <sheetFormatPr defaultColWidth="9.00390625" defaultRowHeight="12.75"/>
  <cols>
    <col min="1" max="1" width="4.00390625" style="0" customWidth="1"/>
    <col min="2" max="2" width="34.25390625" style="38" customWidth="1"/>
    <col min="3" max="3" width="12.375" style="38" customWidth="1"/>
    <col min="4" max="4" width="26.75390625" style="38" customWidth="1"/>
    <col min="5" max="5" width="20.625" style="38" customWidth="1"/>
    <col min="6" max="6" width="11.00390625" style="38" customWidth="1"/>
    <col min="7" max="7" width="10.75390625" style="38" customWidth="1"/>
    <col min="8" max="8" width="16.25390625" style="38" customWidth="1"/>
    <col min="9" max="9" width="10.00390625" style="38" customWidth="1"/>
    <col min="10" max="10" width="7.375" style="38" customWidth="1"/>
    <col min="11" max="11" width="11.25390625" style="38" customWidth="1"/>
    <col min="12" max="13" width="9.125" style="38" customWidth="1"/>
    <col min="14" max="15" width="8.625" style="0" customWidth="1"/>
    <col min="16" max="16" width="10.00390625" style="0" bestFit="1" customWidth="1"/>
    <col min="17" max="17" width="26.625" style="0" customWidth="1"/>
    <col min="18" max="18" width="28.375" style="0" customWidth="1"/>
    <col min="19" max="19" width="15.00390625" style="0" customWidth="1"/>
    <col min="20" max="20" width="10.00390625" style="0" bestFit="1" customWidth="1"/>
    <col min="21" max="21" width="10.75390625" style="0" customWidth="1"/>
  </cols>
  <sheetData>
    <row r="1" spans="1:21" ht="15">
      <c r="A1" s="5" t="s">
        <v>22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4" t="s">
        <v>10</v>
      </c>
      <c r="N1" s="5"/>
      <c r="O1" s="5"/>
      <c r="P1" s="5"/>
      <c r="Q1" s="5"/>
      <c r="R1" s="5"/>
      <c r="S1" s="5"/>
      <c r="T1" s="6"/>
      <c r="U1" s="6"/>
    </row>
    <row r="2" spans="1:21" ht="15">
      <c r="A2" s="5" t="s">
        <v>211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4" t="s">
        <v>23</v>
      </c>
      <c r="N2" s="5"/>
      <c r="O2" s="5"/>
      <c r="P2" s="5"/>
      <c r="Q2" s="5"/>
      <c r="R2" s="5"/>
      <c r="S2" s="5"/>
      <c r="T2" s="6"/>
      <c r="U2" s="6"/>
    </row>
    <row r="3" spans="1:21" ht="18" customHeight="1">
      <c r="A3" s="5" t="s">
        <v>212</v>
      </c>
      <c r="B3" s="34"/>
      <c r="C3" s="34"/>
      <c r="D3" s="35"/>
      <c r="E3" s="35"/>
      <c r="F3" s="35" t="s">
        <v>2</v>
      </c>
      <c r="G3" s="35"/>
      <c r="H3" s="35"/>
      <c r="I3" s="35"/>
      <c r="J3" s="35"/>
      <c r="K3" s="35"/>
      <c r="L3" s="35"/>
      <c r="M3" s="89" t="s">
        <v>215</v>
      </c>
      <c r="N3" s="89"/>
      <c r="O3" s="89"/>
      <c r="P3" s="89"/>
      <c r="Q3" s="89"/>
      <c r="R3" s="89"/>
      <c r="S3" s="89"/>
      <c r="T3" s="6"/>
      <c r="U3" s="6"/>
    </row>
    <row r="4" spans="1:21" ht="15">
      <c r="A4" s="5" t="s">
        <v>213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4" t="s">
        <v>29</v>
      </c>
      <c r="N4" s="5"/>
      <c r="O4" s="5"/>
      <c r="P4" s="5"/>
      <c r="Q4" s="5"/>
      <c r="R4" s="5"/>
      <c r="S4" s="5"/>
      <c r="T4" s="6"/>
      <c r="U4" s="6"/>
    </row>
    <row r="5" spans="1:21" ht="15">
      <c r="A5" s="5" t="s">
        <v>214</v>
      </c>
      <c r="B5" s="34"/>
      <c r="C5" s="34"/>
      <c r="D5" s="35"/>
      <c r="E5" s="35"/>
      <c r="F5" s="35" t="s">
        <v>3</v>
      </c>
      <c r="G5" s="35"/>
      <c r="H5" s="35"/>
      <c r="I5" s="35"/>
      <c r="J5" s="35"/>
      <c r="K5" s="35"/>
      <c r="L5" s="35"/>
      <c r="M5" s="35"/>
      <c r="N5" s="6"/>
      <c r="O5" s="6"/>
      <c r="P5" s="6"/>
      <c r="Q5" s="6"/>
      <c r="R5" s="6"/>
      <c r="S5" s="6"/>
      <c r="T5" s="6"/>
      <c r="U5" s="6"/>
    </row>
    <row r="6" spans="1:21" ht="15">
      <c r="A6" s="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6"/>
      <c r="O6" s="6"/>
      <c r="P6" s="6"/>
      <c r="Q6" s="6"/>
      <c r="R6" s="6"/>
      <c r="S6" s="6"/>
      <c r="T6" s="6"/>
      <c r="U6" s="6"/>
    </row>
    <row r="7" spans="1:21" ht="15">
      <c r="A7" s="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6"/>
      <c r="O7" s="6"/>
      <c r="P7" s="6"/>
      <c r="Q7" s="6"/>
      <c r="R7" s="6"/>
      <c r="S7" s="6"/>
      <c r="T7" s="6"/>
      <c r="U7" s="6"/>
    </row>
    <row r="8" spans="1:21" ht="15">
      <c r="A8" s="6"/>
      <c r="B8" s="35"/>
      <c r="C8" s="35"/>
      <c r="D8" s="35"/>
      <c r="E8" s="35"/>
      <c r="F8" s="35" t="s">
        <v>28</v>
      </c>
      <c r="G8" s="35"/>
      <c r="H8" s="35"/>
      <c r="I8" s="35"/>
      <c r="J8" s="35"/>
      <c r="K8" s="35"/>
      <c r="L8" s="35"/>
      <c r="M8" s="35"/>
      <c r="N8" s="6"/>
      <c r="O8" s="6"/>
      <c r="P8" s="6"/>
      <c r="Q8" s="6"/>
      <c r="R8" s="6"/>
      <c r="S8" s="6"/>
      <c r="T8" s="6"/>
      <c r="U8" s="6"/>
    </row>
    <row r="9" spans="1:21" ht="15">
      <c r="A9" s="6"/>
      <c r="B9" s="35"/>
      <c r="C9" s="35"/>
      <c r="D9" s="35"/>
      <c r="E9" s="35"/>
      <c r="F9" s="36" t="s">
        <v>3</v>
      </c>
      <c r="G9" s="36"/>
      <c r="H9" s="36"/>
      <c r="I9" s="36"/>
      <c r="J9" s="35"/>
      <c r="K9" s="35"/>
      <c r="L9" s="35"/>
      <c r="M9" s="35"/>
      <c r="N9" s="6"/>
      <c r="O9" s="6"/>
      <c r="P9" s="6"/>
      <c r="Q9" s="6"/>
      <c r="R9" s="6"/>
      <c r="S9" s="6"/>
      <c r="T9" s="6"/>
      <c r="U9" s="6"/>
    </row>
    <row r="10" spans="1:21" ht="15">
      <c r="A10" s="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6"/>
      <c r="O10" s="6"/>
      <c r="P10" s="6"/>
      <c r="Q10" s="6"/>
      <c r="R10" s="6"/>
      <c r="S10" s="6"/>
      <c r="T10" s="6"/>
      <c r="U10" s="6"/>
    </row>
    <row r="11" spans="1:21" ht="15">
      <c r="A11" s="6"/>
      <c r="B11" s="35"/>
      <c r="C11" s="3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6"/>
      <c r="O11" s="6"/>
      <c r="P11" s="6"/>
      <c r="Q11" s="6"/>
      <c r="R11" s="6"/>
      <c r="S11" s="6"/>
      <c r="T11" s="6"/>
      <c r="U11" s="6"/>
    </row>
    <row r="12" spans="1:21" ht="15">
      <c r="A12" s="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N12" s="6"/>
      <c r="O12" s="6"/>
      <c r="P12" s="6" t="s">
        <v>4</v>
      </c>
      <c r="Q12" s="6"/>
      <c r="R12" s="6"/>
      <c r="S12" s="6"/>
      <c r="T12" s="6"/>
      <c r="U12" s="6"/>
    </row>
    <row r="13" spans="1:21" ht="15">
      <c r="A13" s="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N13" s="6"/>
      <c r="O13" s="6"/>
      <c r="P13" s="6" t="s">
        <v>219</v>
      </c>
      <c r="Q13" s="35"/>
      <c r="R13" s="35"/>
      <c r="S13" s="35"/>
      <c r="T13" s="6"/>
      <c r="U13" s="6"/>
    </row>
    <row r="14" spans="1:21" ht="15">
      <c r="A14" s="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N14" s="6"/>
      <c r="O14" s="6"/>
      <c r="P14" s="6" t="s">
        <v>93</v>
      </c>
      <c r="Q14" s="6"/>
      <c r="R14" s="6"/>
      <c r="S14" s="6"/>
      <c r="T14" s="6"/>
      <c r="U14" s="6"/>
    </row>
    <row r="15" spans="1:21" ht="15">
      <c r="A15" s="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N15" s="6"/>
      <c r="O15" s="6"/>
      <c r="P15" s="6" t="s">
        <v>94</v>
      </c>
      <c r="Q15" s="6"/>
      <c r="R15" s="6"/>
      <c r="S15" s="6"/>
      <c r="T15" s="6"/>
      <c r="U15" s="6"/>
    </row>
    <row r="16" spans="1:21" ht="15">
      <c r="A16" s="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N16" s="6"/>
      <c r="O16" s="6"/>
      <c r="P16" s="6" t="s">
        <v>95</v>
      </c>
      <c r="Q16" s="6"/>
      <c r="R16" s="6"/>
      <c r="S16" s="6"/>
      <c r="T16" s="6"/>
      <c r="U16" s="6"/>
    </row>
    <row r="17" spans="1:21" ht="15">
      <c r="A17" s="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N17" s="6"/>
      <c r="O17" s="6"/>
      <c r="P17" s="6" t="s">
        <v>179</v>
      </c>
      <c r="Q17" s="6">
        <v>25</v>
      </c>
      <c r="R17" s="6"/>
      <c r="S17" s="6"/>
      <c r="T17" s="6"/>
      <c r="U17" s="6"/>
    </row>
    <row r="18" spans="1:21" ht="15">
      <c r="A18" s="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6"/>
      <c r="O18" s="6"/>
      <c r="P18" s="6" t="s">
        <v>218</v>
      </c>
      <c r="Q18" s="6"/>
      <c r="R18" s="6"/>
      <c r="S18" s="6"/>
      <c r="T18" s="6"/>
      <c r="U18" s="6"/>
    </row>
    <row r="19" spans="1:21" ht="15">
      <c r="A19" s="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"/>
      <c r="O19" s="6"/>
      <c r="P19" s="6"/>
      <c r="Q19" s="6"/>
      <c r="R19" s="6"/>
      <c r="S19" s="6"/>
      <c r="T19" s="6"/>
      <c r="U19" s="6"/>
    </row>
    <row r="20" spans="1:21" ht="15">
      <c r="A20" s="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"/>
      <c r="O20" s="6"/>
      <c r="P20" s="6"/>
      <c r="Q20" s="6"/>
      <c r="R20" s="6"/>
      <c r="S20" s="6"/>
      <c r="T20" s="6"/>
      <c r="U20" s="6"/>
    </row>
    <row r="21" spans="1:21" ht="15">
      <c r="A21" s="93" t="s">
        <v>0</v>
      </c>
      <c r="B21" s="90" t="s">
        <v>217</v>
      </c>
      <c r="C21" s="90" t="s">
        <v>96</v>
      </c>
      <c r="D21" s="90" t="s">
        <v>11</v>
      </c>
      <c r="E21" s="90" t="s">
        <v>6</v>
      </c>
      <c r="F21" s="90" t="s">
        <v>7</v>
      </c>
      <c r="G21" s="90" t="s">
        <v>26</v>
      </c>
      <c r="H21" s="90" t="s">
        <v>16</v>
      </c>
      <c r="I21" s="90" t="s">
        <v>21</v>
      </c>
      <c r="J21" s="90" t="s">
        <v>8</v>
      </c>
      <c r="K21" s="90" t="s">
        <v>17</v>
      </c>
      <c r="L21" s="96" t="s">
        <v>9</v>
      </c>
      <c r="M21" s="96"/>
      <c r="N21" s="96"/>
      <c r="O21" s="96"/>
      <c r="P21" s="96"/>
      <c r="Q21" s="96"/>
      <c r="R21" s="96"/>
      <c r="S21" s="96"/>
      <c r="T21" s="93" t="s">
        <v>27</v>
      </c>
      <c r="U21" s="93" t="s">
        <v>14</v>
      </c>
    </row>
    <row r="22" spans="1:21" ht="15">
      <c r="A22" s="94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0" t="s">
        <v>12</v>
      </c>
      <c r="M22" s="90" t="s">
        <v>13</v>
      </c>
      <c r="N22" s="96" t="s">
        <v>15</v>
      </c>
      <c r="O22" s="96"/>
      <c r="P22" s="96"/>
      <c r="Q22" s="93" t="s">
        <v>30</v>
      </c>
      <c r="R22" s="93" t="s">
        <v>31</v>
      </c>
      <c r="S22" s="93" t="s">
        <v>25</v>
      </c>
      <c r="T22" s="94"/>
      <c r="U22" s="94"/>
    </row>
    <row r="23" spans="1:21" ht="30">
      <c r="A23" s="95"/>
      <c r="B23" s="92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" t="s">
        <v>18</v>
      </c>
      <c r="O23" s="9" t="s">
        <v>24</v>
      </c>
      <c r="P23" s="9" t="s">
        <v>19</v>
      </c>
      <c r="Q23" s="95"/>
      <c r="R23" s="95"/>
      <c r="S23" s="95"/>
      <c r="T23" s="95"/>
      <c r="U23" s="95"/>
    </row>
    <row r="24" spans="1:21" ht="45">
      <c r="A24" s="15">
        <v>1</v>
      </c>
      <c r="B24" s="82" t="s">
        <v>118</v>
      </c>
      <c r="C24" s="72" t="s">
        <v>20</v>
      </c>
      <c r="D24" s="56" t="s">
        <v>119</v>
      </c>
      <c r="E24" s="74" t="s">
        <v>120</v>
      </c>
      <c r="F24" s="49" t="s">
        <v>121</v>
      </c>
      <c r="G24" s="44" t="s">
        <v>41</v>
      </c>
      <c r="H24" s="45">
        <f>5.31*17697</f>
        <v>93971.06999999999</v>
      </c>
      <c r="I24" s="45">
        <f aca="true" t="shared" si="0" ref="I24:I38">H24/72</f>
        <v>1305.15375</v>
      </c>
      <c r="J24" s="46">
        <v>2.2</v>
      </c>
      <c r="K24" s="45">
        <f aca="true" t="shared" si="1" ref="K24:K38">I24*J24</f>
        <v>2871.3382500000002</v>
      </c>
      <c r="L24" s="45"/>
      <c r="M24" s="45"/>
      <c r="N24" s="23"/>
      <c r="O24" s="23"/>
      <c r="P24" s="23"/>
      <c r="Q24" s="23"/>
      <c r="R24" s="23"/>
      <c r="S24" s="23"/>
      <c r="T24" s="23">
        <f aca="true" t="shared" si="2" ref="T24:T38">K24*10%</f>
        <v>287.13382500000006</v>
      </c>
      <c r="U24" s="23">
        <f aca="true" t="shared" si="3" ref="U24:U39">K24+L24+M24+P24+Q24+R24+S24+T24</f>
        <v>3158.472075</v>
      </c>
    </row>
    <row r="25" spans="1:21" ht="49.5" customHeight="1">
      <c r="A25" s="15">
        <v>2</v>
      </c>
      <c r="B25" s="73" t="s">
        <v>152</v>
      </c>
      <c r="C25" s="72" t="s">
        <v>20</v>
      </c>
      <c r="D25" s="56" t="s">
        <v>81</v>
      </c>
      <c r="E25" s="75" t="s">
        <v>102</v>
      </c>
      <c r="F25" s="41" t="s">
        <v>103</v>
      </c>
      <c r="G25" s="44" t="s">
        <v>41</v>
      </c>
      <c r="H25" s="45">
        <f>5.21*17697</f>
        <v>92201.37</v>
      </c>
      <c r="I25" s="45">
        <f t="shared" si="0"/>
        <v>1280.5745833333333</v>
      </c>
      <c r="J25" s="46">
        <v>2.4</v>
      </c>
      <c r="K25" s="45">
        <f t="shared" si="1"/>
        <v>3073.379</v>
      </c>
      <c r="L25" s="45"/>
      <c r="M25" s="45"/>
      <c r="N25" s="23"/>
      <c r="O25" s="23"/>
      <c r="P25" s="23"/>
      <c r="Q25" s="23"/>
      <c r="R25" s="23"/>
      <c r="S25" s="23"/>
      <c r="T25" s="23">
        <f t="shared" si="2"/>
        <v>307.3379</v>
      </c>
      <c r="U25" s="23">
        <f t="shared" si="3"/>
        <v>3380.7169</v>
      </c>
    </row>
    <row r="26" spans="1:21" ht="43.5" customHeight="1">
      <c r="A26" s="15">
        <v>3</v>
      </c>
      <c r="B26" s="73" t="s">
        <v>125</v>
      </c>
      <c r="C26" s="72" t="s">
        <v>20</v>
      </c>
      <c r="D26" s="87" t="s">
        <v>86</v>
      </c>
      <c r="E26" s="74" t="s">
        <v>124</v>
      </c>
      <c r="F26" s="49" t="s">
        <v>83</v>
      </c>
      <c r="G26" s="44" t="s">
        <v>41</v>
      </c>
      <c r="H26" s="45">
        <f>4.75*17697</f>
        <v>84060.75</v>
      </c>
      <c r="I26" s="45">
        <f t="shared" si="0"/>
        <v>1167.5104166666667</v>
      </c>
      <c r="J26" s="46">
        <v>1.2</v>
      </c>
      <c r="K26" s="45">
        <f t="shared" si="1"/>
        <v>1401.0125</v>
      </c>
      <c r="L26" s="45"/>
      <c r="M26" s="45"/>
      <c r="N26" s="23"/>
      <c r="O26" s="23"/>
      <c r="P26" s="23"/>
      <c r="Q26" s="23"/>
      <c r="R26" s="23"/>
      <c r="S26" s="23"/>
      <c r="T26" s="23">
        <f t="shared" si="2"/>
        <v>140.10125000000002</v>
      </c>
      <c r="U26" s="23">
        <f t="shared" si="3"/>
        <v>1541.11375</v>
      </c>
    </row>
    <row r="27" spans="1:21" ht="76.5">
      <c r="A27" s="15">
        <v>4</v>
      </c>
      <c r="B27" s="73" t="s">
        <v>155</v>
      </c>
      <c r="C27" s="72" t="s">
        <v>20</v>
      </c>
      <c r="D27" s="56" t="s">
        <v>115</v>
      </c>
      <c r="E27" s="74" t="s">
        <v>116</v>
      </c>
      <c r="F27" s="43" t="s">
        <v>117</v>
      </c>
      <c r="G27" s="44" t="s">
        <v>41</v>
      </c>
      <c r="H27" s="45">
        <f>5.31*17697</f>
        <v>93971.06999999999</v>
      </c>
      <c r="I27" s="45">
        <f t="shared" si="0"/>
        <v>1305.15375</v>
      </c>
      <c r="J27" s="46">
        <v>2.2</v>
      </c>
      <c r="K27" s="45">
        <f t="shared" si="1"/>
        <v>2871.3382500000002</v>
      </c>
      <c r="L27" s="45"/>
      <c r="M27" s="45"/>
      <c r="N27" s="23"/>
      <c r="O27" s="23"/>
      <c r="P27" s="23"/>
      <c r="Q27" s="23"/>
      <c r="R27" s="23"/>
      <c r="S27" s="23"/>
      <c r="T27" s="23">
        <f t="shared" si="2"/>
        <v>287.13382500000006</v>
      </c>
      <c r="U27" s="23">
        <f t="shared" si="3"/>
        <v>3158.472075</v>
      </c>
    </row>
    <row r="28" spans="1:21" ht="45.75" customHeight="1">
      <c r="A28" s="15">
        <v>5</v>
      </c>
      <c r="B28" s="72" t="s">
        <v>178</v>
      </c>
      <c r="C28" s="72" t="s">
        <v>20</v>
      </c>
      <c r="D28" s="81" t="s">
        <v>129</v>
      </c>
      <c r="E28" s="77" t="s">
        <v>130</v>
      </c>
      <c r="F28" s="43" t="s">
        <v>165</v>
      </c>
      <c r="G28" s="44" t="s">
        <v>41</v>
      </c>
      <c r="H28" s="45">
        <f>5.31*17697</f>
        <v>93971.06999999999</v>
      </c>
      <c r="I28" s="45">
        <f t="shared" si="0"/>
        <v>1305.15375</v>
      </c>
      <c r="J28" s="46">
        <v>3.4</v>
      </c>
      <c r="K28" s="45">
        <f t="shared" si="1"/>
        <v>4437.52275</v>
      </c>
      <c r="L28" s="45"/>
      <c r="M28" s="45"/>
      <c r="N28" s="23"/>
      <c r="O28" s="23"/>
      <c r="P28" s="23"/>
      <c r="Q28" s="23"/>
      <c r="R28" s="23"/>
      <c r="S28" s="23"/>
      <c r="T28" s="23">
        <f t="shared" si="2"/>
        <v>443.75227500000005</v>
      </c>
      <c r="U28" s="23">
        <f t="shared" si="3"/>
        <v>4881.275025</v>
      </c>
    </row>
    <row r="29" spans="1:21" ht="42.75" customHeight="1">
      <c r="A29" s="15">
        <v>6</v>
      </c>
      <c r="B29" s="72" t="s">
        <v>109</v>
      </c>
      <c r="C29" s="72" t="s">
        <v>20</v>
      </c>
      <c r="D29" s="83" t="s">
        <v>110</v>
      </c>
      <c r="E29" s="74" t="s">
        <v>112</v>
      </c>
      <c r="F29" s="44" t="s">
        <v>111</v>
      </c>
      <c r="G29" s="44" t="s">
        <v>41</v>
      </c>
      <c r="H29" s="45">
        <f>5.21*17697</f>
        <v>92201.37</v>
      </c>
      <c r="I29" s="45">
        <f t="shared" si="0"/>
        <v>1280.5745833333333</v>
      </c>
      <c r="J29" s="46">
        <v>1.4</v>
      </c>
      <c r="K29" s="45">
        <f t="shared" si="1"/>
        <v>1792.8044166666664</v>
      </c>
      <c r="L29" s="45"/>
      <c r="M29" s="45"/>
      <c r="N29" s="23"/>
      <c r="O29" s="23"/>
      <c r="P29" s="23"/>
      <c r="Q29" s="23"/>
      <c r="R29" s="23"/>
      <c r="S29" s="23"/>
      <c r="T29" s="23">
        <f t="shared" si="2"/>
        <v>179.28044166666666</v>
      </c>
      <c r="U29" s="23">
        <f t="shared" si="3"/>
        <v>1972.0848583333332</v>
      </c>
    </row>
    <row r="30" spans="1:21" ht="52.5" customHeight="1">
      <c r="A30" s="15">
        <v>7</v>
      </c>
      <c r="B30" s="72" t="s">
        <v>105</v>
      </c>
      <c r="C30" s="72" t="s">
        <v>20</v>
      </c>
      <c r="D30" s="56" t="s">
        <v>106</v>
      </c>
      <c r="E30" s="74" t="s">
        <v>107</v>
      </c>
      <c r="F30" s="51" t="s">
        <v>108</v>
      </c>
      <c r="G30" s="44" t="s">
        <v>41</v>
      </c>
      <c r="H30" s="45">
        <f>5.03*17697</f>
        <v>89015.91</v>
      </c>
      <c r="I30" s="45">
        <f t="shared" si="0"/>
        <v>1236.3320833333335</v>
      </c>
      <c r="J30" s="46">
        <v>1.2</v>
      </c>
      <c r="K30" s="45">
        <f t="shared" si="1"/>
        <v>1483.5985</v>
      </c>
      <c r="L30" s="45"/>
      <c r="M30" s="45"/>
      <c r="N30" s="23"/>
      <c r="O30" s="23"/>
      <c r="P30" s="23"/>
      <c r="Q30" s="23"/>
      <c r="R30" s="23"/>
      <c r="S30" s="23"/>
      <c r="T30" s="23">
        <f t="shared" si="2"/>
        <v>148.35985000000002</v>
      </c>
      <c r="U30" s="23">
        <f t="shared" si="3"/>
        <v>1631.95835</v>
      </c>
    </row>
    <row r="31" spans="1:21" ht="49.5" customHeight="1">
      <c r="A31" s="15">
        <v>8</v>
      </c>
      <c r="B31" s="72" t="s">
        <v>151</v>
      </c>
      <c r="C31" s="72" t="s">
        <v>20</v>
      </c>
      <c r="D31" s="56" t="s">
        <v>99</v>
      </c>
      <c r="E31" s="84" t="s">
        <v>101</v>
      </c>
      <c r="F31" s="47" t="s">
        <v>100</v>
      </c>
      <c r="G31" s="52" t="s">
        <v>41</v>
      </c>
      <c r="H31" s="45">
        <f>5.21*17697</f>
        <v>92201.37</v>
      </c>
      <c r="I31" s="45">
        <f t="shared" si="0"/>
        <v>1280.5745833333333</v>
      </c>
      <c r="J31" s="46">
        <v>2</v>
      </c>
      <c r="K31" s="45">
        <f t="shared" si="1"/>
        <v>2561.1491666666666</v>
      </c>
      <c r="L31" s="45"/>
      <c r="M31" s="45"/>
      <c r="N31" s="23"/>
      <c r="O31" s="23"/>
      <c r="P31" s="23"/>
      <c r="Q31" s="23"/>
      <c r="R31" s="23"/>
      <c r="S31" s="23"/>
      <c r="T31" s="23">
        <f t="shared" si="2"/>
        <v>256.11491666666666</v>
      </c>
      <c r="U31" s="23">
        <f t="shared" si="3"/>
        <v>2817.2640833333335</v>
      </c>
    </row>
    <row r="32" spans="1:21" ht="47.25" customHeight="1">
      <c r="A32" s="15">
        <v>9</v>
      </c>
      <c r="B32" s="72" t="s">
        <v>156</v>
      </c>
      <c r="C32" s="72" t="s">
        <v>20</v>
      </c>
      <c r="D32" s="56" t="s">
        <v>52</v>
      </c>
      <c r="E32" s="78" t="s">
        <v>53</v>
      </c>
      <c r="F32" s="44" t="s">
        <v>54</v>
      </c>
      <c r="G32" s="52" t="s">
        <v>41</v>
      </c>
      <c r="H32" s="45">
        <f>4.66*17697</f>
        <v>82468.02</v>
      </c>
      <c r="I32" s="45">
        <f t="shared" si="0"/>
        <v>1145.3891666666668</v>
      </c>
      <c r="J32" s="46">
        <v>1.4</v>
      </c>
      <c r="K32" s="45">
        <f t="shared" si="1"/>
        <v>1603.5448333333334</v>
      </c>
      <c r="L32" s="45"/>
      <c r="M32" s="45"/>
      <c r="N32" s="23"/>
      <c r="O32" s="23"/>
      <c r="P32" s="23"/>
      <c r="Q32" s="23"/>
      <c r="R32" s="23"/>
      <c r="S32" s="23"/>
      <c r="T32" s="23">
        <f t="shared" si="2"/>
        <v>160.35448333333335</v>
      </c>
      <c r="U32" s="23">
        <f t="shared" si="3"/>
        <v>1763.8993166666667</v>
      </c>
    </row>
    <row r="33" spans="1:21" ht="41.25" customHeight="1">
      <c r="A33" s="15">
        <v>10</v>
      </c>
      <c r="B33" s="72" t="s">
        <v>150</v>
      </c>
      <c r="C33" s="72" t="s">
        <v>20</v>
      </c>
      <c r="D33" s="56" t="s">
        <v>42</v>
      </c>
      <c r="E33" s="74" t="s">
        <v>98</v>
      </c>
      <c r="F33" s="44" t="s">
        <v>57</v>
      </c>
      <c r="G33" s="44" t="s">
        <v>41</v>
      </c>
      <c r="H33" s="45">
        <f>4.84*17697</f>
        <v>85653.48</v>
      </c>
      <c r="I33" s="45">
        <f t="shared" si="0"/>
        <v>1189.6316666666667</v>
      </c>
      <c r="J33" s="46">
        <v>1.2</v>
      </c>
      <c r="K33" s="45">
        <f t="shared" si="1"/>
        <v>1427.558</v>
      </c>
      <c r="L33" s="45"/>
      <c r="M33" s="45"/>
      <c r="N33" s="23"/>
      <c r="O33" s="23"/>
      <c r="P33" s="23"/>
      <c r="Q33" s="23"/>
      <c r="R33" s="23"/>
      <c r="S33" s="23"/>
      <c r="T33" s="23">
        <f t="shared" si="2"/>
        <v>142.7558</v>
      </c>
      <c r="U33" s="23">
        <f t="shared" si="3"/>
        <v>1570.3138</v>
      </c>
    </row>
    <row r="34" spans="1:21" ht="41.25" customHeight="1">
      <c r="A34" s="15">
        <v>11</v>
      </c>
      <c r="B34" s="72" t="s">
        <v>123</v>
      </c>
      <c r="C34" s="72" t="s">
        <v>20</v>
      </c>
      <c r="D34" s="56" t="s">
        <v>42</v>
      </c>
      <c r="E34" s="74" t="s">
        <v>122</v>
      </c>
      <c r="F34" s="49" t="s">
        <v>57</v>
      </c>
      <c r="G34" s="44" t="s">
        <v>41</v>
      </c>
      <c r="H34" s="45">
        <f>4.84*17697</f>
        <v>85653.48</v>
      </c>
      <c r="I34" s="45">
        <f t="shared" si="0"/>
        <v>1189.6316666666667</v>
      </c>
      <c r="J34" s="46">
        <v>1.4</v>
      </c>
      <c r="K34" s="45">
        <f t="shared" si="1"/>
        <v>1665.4843333333333</v>
      </c>
      <c r="L34" s="45"/>
      <c r="M34" s="45"/>
      <c r="N34" s="23"/>
      <c r="O34" s="23"/>
      <c r="P34" s="23"/>
      <c r="Q34" s="23"/>
      <c r="R34" s="23"/>
      <c r="S34" s="23"/>
      <c r="T34" s="23">
        <f t="shared" si="2"/>
        <v>166.54843333333335</v>
      </c>
      <c r="U34" s="23">
        <f t="shared" si="3"/>
        <v>1832.0327666666667</v>
      </c>
    </row>
    <row r="35" spans="1:21" ht="42.75" customHeight="1">
      <c r="A35" s="15">
        <v>12</v>
      </c>
      <c r="B35" s="77" t="s">
        <v>153</v>
      </c>
      <c r="C35" s="72" t="s">
        <v>20</v>
      </c>
      <c r="D35" s="86" t="s">
        <v>104</v>
      </c>
      <c r="E35" s="74" t="s">
        <v>176</v>
      </c>
      <c r="F35" s="62" t="s">
        <v>177</v>
      </c>
      <c r="G35" s="44" t="s">
        <v>41</v>
      </c>
      <c r="H35" s="45">
        <f>5.03*17697</f>
        <v>89015.91</v>
      </c>
      <c r="I35" s="45">
        <f t="shared" si="0"/>
        <v>1236.3320833333335</v>
      </c>
      <c r="J35" s="46">
        <v>2.6</v>
      </c>
      <c r="K35" s="45">
        <f t="shared" si="1"/>
        <v>3214.463416666667</v>
      </c>
      <c r="L35" s="45"/>
      <c r="M35" s="45"/>
      <c r="N35" s="23"/>
      <c r="O35" s="23"/>
      <c r="P35" s="23"/>
      <c r="Q35" s="23"/>
      <c r="R35" s="23"/>
      <c r="S35" s="23"/>
      <c r="T35" s="23">
        <f t="shared" si="2"/>
        <v>321.44634166666674</v>
      </c>
      <c r="U35" s="23">
        <f t="shared" si="3"/>
        <v>3535.9097583333337</v>
      </c>
    </row>
    <row r="36" spans="1:21" ht="25.5">
      <c r="A36" s="15">
        <v>13</v>
      </c>
      <c r="B36" s="73" t="s">
        <v>203</v>
      </c>
      <c r="C36" s="72" t="s">
        <v>20</v>
      </c>
      <c r="D36" s="56"/>
      <c r="E36" s="72"/>
      <c r="F36" s="44" t="s">
        <v>209</v>
      </c>
      <c r="G36" s="44" t="s">
        <v>41</v>
      </c>
      <c r="H36" s="45">
        <f>4.84*17697</f>
        <v>85653.48</v>
      </c>
      <c r="I36" s="45">
        <f t="shared" si="0"/>
        <v>1189.6316666666667</v>
      </c>
      <c r="J36" s="46">
        <v>15.2</v>
      </c>
      <c r="K36" s="45">
        <f t="shared" si="1"/>
        <v>18082.40133333333</v>
      </c>
      <c r="L36" s="45"/>
      <c r="M36" s="45"/>
      <c r="N36" s="23"/>
      <c r="O36" s="23"/>
      <c r="P36" s="23"/>
      <c r="Q36" s="23"/>
      <c r="R36" s="23"/>
      <c r="S36" s="23"/>
      <c r="T36" s="23">
        <f t="shared" si="2"/>
        <v>1808.2401333333332</v>
      </c>
      <c r="U36" s="23">
        <f t="shared" si="3"/>
        <v>19890.641466666664</v>
      </c>
    </row>
    <row r="37" spans="1:21" ht="15">
      <c r="A37" s="15">
        <v>14</v>
      </c>
      <c r="B37" s="77" t="s">
        <v>77</v>
      </c>
      <c r="C37" s="72" t="s">
        <v>20</v>
      </c>
      <c r="D37" s="56"/>
      <c r="E37" s="74"/>
      <c r="F37" s="54" t="s">
        <v>209</v>
      </c>
      <c r="G37" s="44" t="s">
        <v>41</v>
      </c>
      <c r="H37" s="45">
        <f>4.84*17697</f>
        <v>85653.48</v>
      </c>
      <c r="I37" s="45">
        <f t="shared" si="0"/>
        <v>1189.6316666666667</v>
      </c>
      <c r="J37" s="46">
        <v>2.2</v>
      </c>
      <c r="K37" s="45">
        <f t="shared" si="1"/>
        <v>2617.1896666666667</v>
      </c>
      <c r="L37" s="45"/>
      <c r="M37" s="45"/>
      <c r="N37" s="23"/>
      <c r="O37" s="23"/>
      <c r="P37" s="23"/>
      <c r="Q37" s="23"/>
      <c r="R37" s="23"/>
      <c r="S37" s="23"/>
      <c r="T37" s="23">
        <f t="shared" si="2"/>
        <v>261.7189666666667</v>
      </c>
      <c r="U37" s="23">
        <f t="shared" si="3"/>
        <v>2878.9086333333335</v>
      </c>
    </row>
    <row r="38" spans="1:21" ht="15">
      <c r="A38" s="15">
        <v>15</v>
      </c>
      <c r="B38" s="77" t="s">
        <v>78</v>
      </c>
      <c r="C38" s="72" t="s">
        <v>20</v>
      </c>
      <c r="D38" s="56"/>
      <c r="E38" s="74"/>
      <c r="F38" s="54" t="s">
        <v>209</v>
      </c>
      <c r="G38" s="44" t="s">
        <v>41</v>
      </c>
      <c r="H38" s="45">
        <f>4.84*17697</f>
        <v>85653.48</v>
      </c>
      <c r="I38" s="45">
        <f t="shared" si="0"/>
        <v>1189.6316666666667</v>
      </c>
      <c r="J38" s="46">
        <v>1.5</v>
      </c>
      <c r="K38" s="45">
        <f t="shared" si="1"/>
        <v>1784.4475</v>
      </c>
      <c r="L38" s="45"/>
      <c r="M38" s="45"/>
      <c r="N38" s="23"/>
      <c r="O38" s="23"/>
      <c r="P38" s="23"/>
      <c r="Q38" s="23"/>
      <c r="R38" s="23"/>
      <c r="S38" s="23"/>
      <c r="T38" s="23">
        <f t="shared" si="2"/>
        <v>178.44475</v>
      </c>
      <c r="U38" s="23">
        <f t="shared" si="3"/>
        <v>1962.8922499999999</v>
      </c>
    </row>
    <row r="39" spans="1:21" ht="15">
      <c r="A39" s="8"/>
      <c r="B39" s="53" t="s">
        <v>229</v>
      </c>
      <c r="C39" s="53"/>
      <c r="D39" s="53"/>
      <c r="E39" s="53"/>
      <c r="F39" s="57"/>
      <c r="G39" s="57"/>
      <c r="H39" s="45"/>
      <c r="I39" s="45"/>
      <c r="J39" s="27">
        <v>41.5</v>
      </c>
      <c r="K39" s="26">
        <f>SUM(K24:K38)</f>
        <v>50887.231916666664</v>
      </c>
      <c r="L39" s="26"/>
      <c r="M39" s="26"/>
      <c r="N39" s="26"/>
      <c r="O39" s="26"/>
      <c r="P39" s="26"/>
      <c r="Q39" s="26"/>
      <c r="R39" s="26"/>
      <c r="S39" s="26"/>
      <c r="T39" s="26">
        <f>SUM(T24:T38)</f>
        <v>5088.723191666666</v>
      </c>
      <c r="U39" s="26">
        <f t="shared" si="3"/>
        <v>55975.95510833333</v>
      </c>
    </row>
    <row r="40" spans="1:21" ht="15">
      <c r="A40" s="13"/>
      <c r="B40" s="59"/>
      <c r="C40" s="59"/>
      <c r="D40" s="59"/>
      <c r="E40" s="59"/>
      <c r="F40" s="59"/>
      <c r="G40" s="59"/>
      <c r="H40" s="59"/>
      <c r="I40" s="59"/>
      <c r="J40" s="63"/>
      <c r="K40" s="63"/>
      <c r="L40" s="63"/>
      <c r="M40" s="63"/>
      <c r="N40" s="31"/>
      <c r="O40" s="31"/>
      <c r="P40" s="31"/>
      <c r="Q40" s="31"/>
      <c r="R40" s="31"/>
      <c r="S40" s="31"/>
      <c r="T40" s="32"/>
      <c r="U40" s="32"/>
    </row>
    <row r="41" spans="1:21" ht="15">
      <c r="A41" s="13"/>
      <c r="B41" s="3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"/>
      <c r="T41" s="2"/>
      <c r="U41" s="2"/>
    </row>
    <row r="42" spans="2:4" ht="12.75">
      <c r="B42" s="68"/>
      <c r="C42" s="68"/>
      <c r="D42" s="68"/>
    </row>
    <row r="43" spans="2:4" ht="12.75">
      <c r="B43" s="68"/>
      <c r="C43" s="68"/>
      <c r="D43" s="68"/>
    </row>
    <row r="44" spans="2:4" ht="12.75">
      <c r="B44" s="66"/>
      <c r="C44" s="66"/>
      <c r="D44" s="66"/>
    </row>
    <row r="45" spans="2:4" ht="12.75">
      <c r="B45" s="66"/>
      <c r="C45" s="66"/>
      <c r="D45" s="66"/>
    </row>
  </sheetData>
  <sheetProtection/>
  <mergeCells count="21">
    <mergeCell ref="L21:S21"/>
    <mergeCell ref="T21:T23"/>
    <mergeCell ref="F21:F23"/>
    <mergeCell ref="G21:G23"/>
    <mergeCell ref="H21:H23"/>
    <mergeCell ref="I21:I23"/>
    <mergeCell ref="U21:U23"/>
    <mergeCell ref="L22:L23"/>
    <mergeCell ref="M22:M23"/>
    <mergeCell ref="N22:P22"/>
    <mergeCell ref="Q22:Q23"/>
    <mergeCell ref="R22:R23"/>
    <mergeCell ref="S22:S23"/>
    <mergeCell ref="M3:S3"/>
    <mergeCell ref="J21:J23"/>
    <mergeCell ref="K21:K23"/>
    <mergeCell ref="A21:A23"/>
    <mergeCell ref="B21:B23"/>
    <mergeCell ref="C21:C23"/>
    <mergeCell ref="D21:D23"/>
    <mergeCell ref="E21:E23"/>
  </mergeCells>
  <printOptions/>
  <pageMargins left="0.7086614173228347" right="0.11811023622047245" top="0.7480314960629921" bottom="0.15748031496062992" header="0.31496062992125984" footer="0.31496062992125984"/>
  <pageSetup fitToHeight="0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view="pageBreakPreview" zoomScale="60" zoomScaleNormal="70" zoomScalePageLayoutView="0" workbookViewId="0" topLeftCell="A31">
      <selection activeCell="B48" sqref="B48"/>
    </sheetView>
  </sheetViews>
  <sheetFormatPr defaultColWidth="9.00390625" defaultRowHeight="12.75"/>
  <cols>
    <col min="1" max="1" width="4.00390625" style="0" customWidth="1"/>
    <col min="2" max="2" width="34.25390625" style="38" customWidth="1"/>
    <col min="3" max="3" width="12.375" style="38" customWidth="1"/>
    <col min="4" max="4" width="28.25390625" style="38" customWidth="1"/>
    <col min="5" max="5" width="19.875" style="38" customWidth="1"/>
    <col min="6" max="6" width="11.00390625" style="38" customWidth="1"/>
    <col min="7" max="7" width="10.75390625" style="38" customWidth="1"/>
    <col min="8" max="8" width="17.625" style="38" customWidth="1"/>
    <col min="9" max="9" width="10.00390625" style="38" customWidth="1"/>
    <col min="10" max="10" width="7.375" style="38" customWidth="1"/>
    <col min="11" max="11" width="12.375" style="38" customWidth="1"/>
    <col min="12" max="13" width="9.125" style="38" customWidth="1"/>
    <col min="14" max="15" width="8.625" style="38" customWidth="1"/>
    <col min="16" max="16" width="10.00390625" style="38" bestFit="1" customWidth="1"/>
    <col min="17" max="17" width="23.00390625" style="38" customWidth="1"/>
    <col min="18" max="18" width="26.625" style="38" customWidth="1"/>
    <col min="19" max="19" width="15.00390625" style="38" customWidth="1"/>
    <col min="20" max="20" width="10.00390625" style="38" bestFit="1" customWidth="1"/>
    <col min="21" max="21" width="13.00390625" style="38" customWidth="1"/>
    <col min="22" max="22" width="9.125" style="38" customWidth="1"/>
  </cols>
  <sheetData>
    <row r="1" spans="1:21" ht="15">
      <c r="A1" s="5" t="s">
        <v>22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4" t="s">
        <v>10</v>
      </c>
      <c r="N1" s="34"/>
      <c r="O1" s="34"/>
      <c r="P1" s="34"/>
      <c r="Q1" s="34"/>
      <c r="R1" s="34"/>
      <c r="S1" s="34"/>
      <c r="T1" s="35"/>
      <c r="U1" s="35"/>
    </row>
    <row r="2" spans="1:21" ht="15">
      <c r="A2" s="5" t="s">
        <v>211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4" t="s">
        <v>23</v>
      </c>
      <c r="N2" s="34"/>
      <c r="O2" s="34"/>
      <c r="P2" s="34"/>
      <c r="Q2" s="34"/>
      <c r="R2" s="34"/>
      <c r="S2" s="34"/>
      <c r="T2" s="35"/>
      <c r="U2" s="35"/>
    </row>
    <row r="3" spans="1:21" ht="18" customHeight="1">
      <c r="A3" s="5" t="s">
        <v>212</v>
      </c>
      <c r="B3" s="34"/>
      <c r="C3" s="34"/>
      <c r="D3" s="35"/>
      <c r="E3" s="35"/>
      <c r="F3" s="35" t="s">
        <v>2</v>
      </c>
      <c r="G3" s="35"/>
      <c r="H3" s="35"/>
      <c r="I3" s="35"/>
      <c r="J3" s="35"/>
      <c r="K3" s="35"/>
      <c r="L3" s="35"/>
      <c r="M3" s="97" t="s">
        <v>215</v>
      </c>
      <c r="N3" s="97"/>
      <c r="O3" s="97"/>
      <c r="P3" s="97"/>
      <c r="Q3" s="97"/>
      <c r="R3" s="97"/>
      <c r="S3" s="97"/>
      <c r="T3" s="35"/>
      <c r="U3" s="35"/>
    </row>
    <row r="4" spans="1:21" ht="15">
      <c r="A4" s="5" t="s">
        <v>213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4" t="s">
        <v>29</v>
      </c>
      <c r="N4" s="34"/>
      <c r="O4" s="34"/>
      <c r="P4" s="34"/>
      <c r="Q4" s="34"/>
      <c r="R4" s="34"/>
      <c r="S4" s="34"/>
      <c r="T4" s="35"/>
      <c r="U4" s="35"/>
    </row>
    <row r="5" spans="1:21" ht="15">
      <c r="A5" s="5" t="s">
        <v>214</v>
      </c>
      <c r="B5" s="34"/>
      <c r="C5" s="34"/>
      <c r="D5" s="35"/>
      <c r="E5" s="35"/>
      <c r="F5" s="35" t="s">
        <v>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">
      <c r="A7" s="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5">
      <c r="A8" s="6"/>
      <c r="B8" s="35"/>
      <c r="C8" s="35"/>
      <c r="D8" s="35"/>
      <c r="E8" s="35"/>
      <c r="F8" s="35" t="s">
        <v>28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5">
      <c r="A9" s="6"/>
      <c r="B9" s="35"/>
      <c r="C9" s="35"/>
      <c r="D9" s="35"/>
      <c r="E9" s="35"/>
      <c r="F9" s="36" t="s">
        <v>3</v>
      </c>
      <c r="G9" s="36"/>
      <c r="H9" s="36"/>
      <c r="I9" s="3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">
      <c r="A10" s="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5">
      <c r="A11" s="6"/>
      <c r="B11" s="35"/>
      <c r="C11" s="3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5">
      <c r="A12" s="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N12" s="35"/>
      <c r="O12" s="35"/>
      <c r="P12" s="35" t="s">
        <v>4</v>
      </c>
      <c r="Q12" s="35"/>
      <c r="R12" s="35"/>
      <c r="S12" s="35"/>
      <c r="T12" s="35"/>
      <c r="U12" s="35"/>
    </row>
    <row r="13" spans="1:21" ht="15">
      <c r="A13" s="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N13" s="35"/>
      <c r="O13" s="35"/>
      <c r="P13" s="6" t="s">
        <v>219</v>
      </c>
      <c r="Q13" s="35"/>
      <c r="R13" s="35"/>
      <c r="S13" s="35"/>
      <c r="T13" s="35"/>
      <c r="U13" s="35"/>
    </row>
    <row r="14" spans="1:21" ht="15">
      <c r="A14" s="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N14" s="35"/>
      <c r="O14" s="35"/>
      <c r="P14" s="35" t="s">
        <v>93</v>
      </c>
      <c r="Q14" s="35"/>
      <c r="R14" s="35"/>
      <c r="S14" s="35"/>
      <c r="T14" s="35"/>
      <c r="U14" s="35"/>
    </row>
    <row r="15" spans="1:21" ht="15">
      <c r="A15" s="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N15" s="35"/>
      <c r="O15" s="35"/>
      <c r="P15" s="35" t="s">
        <v>34</v>
      </c>
      <c r="Q15" s="35"/>
      <c r="R15" s="35"/>
      <c r="S15" s="35"/>
      <c r="T15" s="35"/>
      <c r="U15" s="35"/>
    </row>
    <row r="16" spans="1:21" ht="15">
      <c r="A16" s="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N16" s="35"/>
      <c r="O16" s="35"/>
      <c r="P16" s="35" t="s">
        <v>180</v>
      </c>
      <c r="Q16" s="35"/>
      <c r="R16" s="35"/>
      <c r="S16" s="35"/>
      <c r="T16" s="35"/>
      <c r="U16" s="35"/>
    </row>
    <row r="17" spans="1:21" ht="15">
      <c r="A17" s="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N17" s="35"/>
      <c r="O17" s="35"/>
      <c r="P17" s="35" t="s">
        <v>179</v>
      </c>
      <c r="Q17" s="35">
        <v>35</v>
      </c>
      <c r="R17" s="35"/>
      <c r="S17" s="35"/>
      <c r="T17" s="35"/>
      <c r="U17" s="35"/>
    </row>
    <row r="18" spans="1:21" ht="15">
      <c r="A18" s="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35"/>
      <c r="O18" s="35"/>
      <c r="P18" s="35" t="s">
        <v>224</v>
      </c>
      <c r="Q18" s="35"/>
      <c r="R18" s="35"/>
      <c r="S18" s="35"/>
      <c r="T18" s="35"/>
      <c r="U18" s="35"/>
    </row>
    <row r="19" spans="1:21" ht="15">
      <c r="A19" s="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">
      <c r="A20" s="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5">
      <c r="A21" s="93" t="s">
        <v>0</v>
      </c>
      <c r="B21" s="90" t="s">
        <v>217</v>
      </c>
      <c r="C21" s="90" t="s">
        <v>96</v>
      </c>
      <c r="D21" s="90" t="s">
        <v>11</v>
      </c>
      <c r="E21" s="90" t="s">
        <v>6</v>
      </c>
      <c r="F21" s="90" t="s">
        <v>7</v>
      </c>
      <c r="G21" s="90" t="s">
        <v>26</v>
      </c>
      <c r="H21" s="90" t="s">
        <v>16</v>
      </c>
      <c r="I21" s="90" t="s">
        <v>21</v>
      </c>
      <c r="J21" s="90" t="s">
        <v>8</v>
      </c>
      <c r="K21" s="90" t="s">
        <v>17</v>
      </c>
      <c r="L21" s="98" t="s">
        <v>9</v>
      </c>
      <c r="M21" s="98"/>
      <c r="N21" s="98"/>
      <c r="O21" s="98"/>
      <c r="P21" s="98"/>
      <c r="Q21" s="98"/>
      <c r="R21" s="98"/>
      <c r="S21" s="98"/>
      <c r="T21" s="90" t="s">
        <v>27</v>
      </c>
      <c r="U21" s="90" t="s">
        <v>14</v>
      </c>
    </row>
    <row r="22" spans="1:21" ht="15">
      <c r="A22" s="94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0" t="s">
        <v>12</v>
      </c>
      <c r="M22" s="90" t="s">
        <v>13</v>
      </c>
      <c r="N22" s="98" t="s">
        <v>15</v>
      </c>
      <c r="O22" s="98"/>
      <c r="P22" s="98"/>
      <c r="Q22" s="90" t="s">
        <v>30</v>
      </c>
      <c r="R22" s="90" t="s">
        <v>31</v>
      </c>
      <c r="S22" s="90" t="s">
        <v>25</v>
      </c>
      <c r="T22" s="91"/>
      <c r="U22" s="91"/>
    </row>
    <row r="23" spans="1:21" ht="30">
      <c r="A23" s="95"/>
      <c r="B23" s="92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39" t="s">
        <v>18</v>
      </c>
      <c r="O23" s="39" t="s">
        <v>24</v>
      </c>
      <c r="P23" s="39" t="s">
        <v>19</v>
      </c>
      <c r="Q23" s="92"/>
      <c r="R23" s="92"/>
      <c r="S23" s="92"/>
      <c r="T23" s="92"/>
      <c r="U23" s="92"/>
    </row>
    <row r="24" spans="1:21" ht="45">
      <c r="A24" s="15">
        <v>1</v>
      </c>
      <c r="B24" s="73" t="s">
        <v>157</v>
      </c>
      <c r="C24" s="72" t="s">
        <v>20</v>
      </c>
      <c r="D24" s="56" t="s">
        <v>32</v>
      </c>
      <c r="E24" s="74" t="s">
        <v>128</v>
      </c>
      <c r="F24" s="43" t="s">
        <v>46</v>
      </c>
      <c r="G24" s="44" t="s">
        <v>41</v>
      </c>
      <c r="H24" s="45">
        <f>5.31*17697</f>
        <v>93971.06999999999</v>
      </c>
      <c r="I24" s="45">
        <f>H24/72</f>
        <v>1305.15375</v>
      </c>
      <c r="J24" s="46">
        <v>2</v>
      </c>
      <c r="K24" s="45">
        <f>I24*J24</f>
        <v>2610.3075</v>
      </c>
      <c r="L24" s="45"/>
      <c r="M24" s="45"/>
      <c r="N24" s="45"/>
      <c r="O24" s="45"/>
      <c r="P24" s="45"/>
      <c r="Q24" s="45"/>
      <c r="R24" s="45"/>
      <c r="S24" s="45"/>
      <c r="T24" s="45">
        <f>K24*10%</f>
        <v>261.03075</v>
      </c>
      <c r="U24" s="45">
        <f>K24+L24+M24+P24+Q24+R24+S24+T24</f>
        <v>2871.33825</v>
      </c>
    </row>
    <row r="25" spans="1:21" ht="30">
      <c r="A25" s="15">
        <v>2</v>
      </c>
      <c r="B25" s="73" t="s">
        <v>157</v>
      </c>
      <c r="C25" s="72" t="s">
        <v>20</v>
      </c>
      <c r="D25" s="56" t="s">
        <v>42</v>
      </c>
      <c r="E25" s="74" t="s">
        <v>84</v>
      </c>
      <c r="F25" s="43" t="s">
        <v>85</v>
      </c>
      <c r="G25" s="44" t="s">
        <v>41</v>
      </c>
      <c r="H25" s="45">
        <f>5.03*17697</f>
        <v>89015.91</v>
      </c>
      <c r="I25" s="45">
        <f aca="true" t="shared" si="0" ref="I25:I47">H25/72</f>
        <v>1236.3320833333335</v>
      </c>
      <c r="J25" s="46">
        <v>2</v>
      </c>
      <c r="K25" s="45">
        <f aca="true" t="shared" si="1" ref="K25:K47">I25*J25</f>
        <v>2472.664166666667</v>
      </c>
      <c r="L25" s="45"/>
      <c r="M25" s="45"/>
      <c r="N25" s="45"/>
      <c r="O25" s="45"/>
      <c r="P25" s="45"/>
      <c r="Q25" s="45"/>
      <c r="R25" s="45"/>
      <c r="S25" s="45"/>
      <c r="T25" s="45">
        <f aca="true" t="shared" si="2" ref="T25:T47">K25*10%</f>
        <v>247.26641666666671</v>
      </c>
      <c r="U25" s="45">
        <f aca="true" t="shared" si="3" ref="U25:U47">K25+L25+M25+P25+Q25+R25+S25+T25</f>
        <v>2719.9305833333337</v>
      </c>
    </row>
    <row r="26" spans="1:21" ht="45">
      <c r="A26" s="15">
        <v>3</v>
      </c>
      <c r="B26" s="73" t="s">
        <v>185</v>
      </c>
      <c r="C26" s="72" t="s">
        <v>20</v>
      </c>
      <c r="D26" s="56" t="s">
        <v>110</v>
      </c>
      <c r="E26" s="75" t="s">
        <v>127</v>
      </c>
      <c r="F26" s="47" t="s">
        <v>111</v>
      </c>
      <c r="G26" s="44" t="s">
        <v>41</v>
      </c>
      <c r="H26" s="45">
        <f>5.21*17697</f>
        <v>92201.37</v>
      </c>
      <c r="I26" s="45">
        <f t="shared" si="0"/>
        <v>1280.5745833333333</v>
      </c>
      <c r="J26" s="46">
        <v>2.6</v>
      </c>
      <c r="K26" s="45">
        <f t="shared" si="1"/>
        <v>3329.493916666667</v>
      </c>
      <c r="L26" s="45"/>
      <c r="M26" s="45"/>
      <c r="N26" s="45"/>
      <c r="O26" s="45"/>
      <c r="P26" s="45"/>
      <c r="Q26" s="45"/>
      <c r="R26" s="45"/>
      <c r="S26" s="45"/>
      <c r="T26" s="45">
        <f t="shared" si="2"/>
        <v>332.9493916666667</v>
      </c>
      <c r="U26" s="45">
        <f t="shared" si="3"/>
        <v>3662.4433083333333</v>
      </c>
    </row>
    <row r="27" spans="1:21" ht="45.75" customHeight="1">
      <c r="A27" s="15">
        <v>4</v>
      </c>
      <c r="B27" s="73" t="s">
        <v>181</v>
      </c>
      <c r="C27" s="72" t="s">
        <v>20</v>
      </c>
      <c r="D27" s="56" t="s">
        <v>182</v>
      </c>
      <c r="E27" s="76" t="s">
        <v>183</v>
      </c>
      <c r="F27" s="47" t="s">
        <v>184</v>
      </c>
      <c r="G27" s="44" t="s">
        <v>41</v>
      </c>
      <c r="H27" s="45">
        <f>5.21*17697</f>
        <v>92201.37</v>
      </c>
      <c r="I27" s="45">
        <f t="shared" si="0"/>
        <v>1280.5745833333333</v>
      </c>
      <c r="J27" s="46">
        <v>1.4</v>
      </c>
      <c r="K27" s="45">
        <f t="shared" si="1"/>
        <v>1792.8044166666664</v>
      </c>
      <c r="L27" s="45"/>
      <c r="M27" s="45"/>
      <c r="N27" s="45"/>
      <c r="O27" s="45"/>
      <c r="P27" s="45"/>
      <c r="Q27" s="45"/>
      <c r="R27" s="45"/>
      <c r="S27" s="45"/>
      <c r="T27" s="45">
        <f t="shared" si="2"/>
        <v>179.28044166666666</v>
      </c>
      <c r="U27" s="45">
        <f t="shared" si="3"/>
        <v>1972.0848583333332</v>
      </c>
    </row>
    <row r="28" spans="1:21" ht="63.75" customHeight="1">
      <c r="A28" s="15">
        <v>5</v>
      </c>
      <c r="B28" s="72" t="s">
        <v>162</v>
      </c>
      <c r="C28" s="72" t="s">
        <v>20</v>
      </c>
      <c r="D28" s="56" t="s">
        <v>115</v>
      </c>
      <c r="E28" s="74" t="s">
        <v>116</v>
      </c>
      <c r="F28" s="51" t="s">
        <v>117</v>
      </c>
      <c r="G28" s="44" t="s">
        <v>41</v>
      </c>
      <c r="H28" s="45">
        <f>5.31*17697</f>
        <v>93971.06999999999</v>
      </c>
      <c r="I28" s="45">
        <f t="shared" si="0"/>
        <v>1305.15375</v>
      </c>
      <c r="J28" s="46">
        <v>4.4</v>
      </c>
      <c r="K28" s="45">
        <f t="shared" si="1"/>
        <v>5742.6765000000005</v>
      </c>
      <c r="L28" s="45"/>
      <c r="M28" s="45"/>
      <c r="N28" s="45"/>
      <c r="O28" s="45"/>
      <c r="P28" s="45"/>
      <c r="Q28" s="45"/>
      <c r="R28" s="45"/>
      <c r="S28" s="45"/>
      <c r="T28" s="45">
        <f t="shared" si="2"/>
        <v>574.2676500000001</v>
      </c>
      <c r="U28" s="45">
        <f t="shared" si="3"/>
        <v>6316.94415</v>
      </c>
    </row>
    <row r="29" spans="1:21" ht="40.5" customHeight="1">
      <c r="A29" s="15">
        <v>6</v>
      </c>
      <c r="B29" s="72" t="s">
        <v>159</v>
      </c>
      <c r="C29" s="72" t="s">
        <v>20</v>
      </c>
      <c r="D29" s="56" t="s">
        <v>63</v>
      </c>
      <c r="E29" s="74" t="s">
        <v>64</v>
      </c>
      <c r="F29" s="41" t="s">
        <v>65</v>
      </c>
      <c r="G29" s="44" t="s">
        <v>41</v>
      </c>
      <c r="H29" s="45">
        <f>5.31*17697</f>
        <v>93971.06999999999</v>
      </c>
      <c r="I29" s="45">
        <f t="shared" si="0"/>
        <v>1305.15375</v>
      </c>
      <c r="J29" s="46">
        <v>1.2</v>
      </c>
      <c r="K29" s="45">
        <f t="shared" si="1"/>
        <v>1566.1844999999998</v>
      </c>
      <c r="L29" s="45"/>
      <c r="M29" s="45"/>
      <c r="N29" s="45"/>
      <c r="O29" s="45"/>
      <c r="P29" s="45"/>
      <c r="Q29" s="45"/>
      <c r="R29" s="45"/>
      <c r="S29" s="45"/>
      <c r="T29" s="45">
        <f t="shared" si="2"/>
        <v>156.61845</v>
      </c>
      <c r="U29" s="45">
        <f t="shared" si="3"/>
        <v>1722.8029499999998</v>
      </c>
    </row>
    <row r="30" spans="1:21" ht="40.5" customHeight="1">
      <c r="A30" s="15">
        <v>7</v>
      </c>
      <c r="B30" s="72" t="s">
        <v>186</v>
      </c>
      <c r="C30" s="72" t="s">
        <v>20</v>
      </c>
      <c r="D30" s="56" t="s">
        <v>32</v>
      </c>
      <c r="E30" s="74" t="s">
        <v>187</v>
      </c>
      <c r="F30" s="41" t="s">
        <v>188</v>
      </c>
      <c r="G30" s="44" t="s">
        <v>41</v>
      </c>
      <c r="H30" s="45">
        <f>5.21*17697</f>
        <v>92201.37</v>
      </c>
      <c r="I30" s="45">
        <f t="shared" si="0"/>
        <v>1280.5745833333333</v>
      </c>
      <c r="J30" s="46">
        <v>3.2</v>
      </c>
      <c r="K30" s="45">
        <f t="shared" si="1"/>
        <v>4097.8386666666665</v>
      </c>
      <c r="L30" s="45"/>
      <c r="M30" s="45"/>
      <c r="N30" s="45"/>
      <c r="O30" s="45"/>
      <c r="P30" s="45"/>
      <c r="Q30" s="45"/>
      <c r="R30" s="45"/>
      <c r="S30" s="45"/>
      <c r="T30" s="45">
        <f t="shared" si="2"/>
        <v>409.78386666666665</v>
      </c>
      <c r="U30" s="45">
        <f t="shared" si="3"/>
        <v>4507.622533333333</v>
      </c>
    </row>
    <row r="31" spans="1:21" ht="41.25" customHeight="1">
      <c r="A31" s="14">
        <v>8</v>
      </c>
      <c r="B31" s="73" t="s">
        <v>105</v>
      </c>
      <c r="C31" s="72" t="s">
        <v>20</v>
      </c>
      <c r="D31" s="56" t="s">
        <v>106</v>
      </c>
      <c r="E31" s="74" t="s">
        <v>107</v>
      </c>
      <c r="F31" s="43" t="s">
        <v>108</v>
      </c>
      <c r="G31" s="44" t="s">
        <v>41</v>
      </c>
      <c r="H31" s="45">
        <f>5.03*17697</f>
        <v>89015.91</v>
      </c>
      <c r="I31" s="45">
        <f t="shared" si="0"/>
        <v>1236.3320833333335</v>
      </c>
      <c r="J31" s="46">
        <v>0.4</v>
      </c>
      <c r="K31" s="45">
        <f t="shared" si="1"/>
        <v>494.53283333333343</v>
      </c>
      <c r="L31" s="45"/>
      <c r="M31" s="45"/>
      <c r="N31" s="45"/>
      <c r="O31" s="45"/>
      <c r="P31" s="45"/>
      <c r="Q31" s="45"/>
      <c r="R31" s="45"/>
      <c r="S31" s="45"/>
      <c r="T31" s="45">
        <f t="shared" si="2"/>
        <v>49.453283333333346</v>
      </c>
      <c r="U31" s="45">
        <f t="shared" si="3"/>
        <v>543.9861166666668</v>
      </c>
    </row>
    <row r="32" spans="1:21" ht="40.5" customHeight="1">
      <c r="A32" s="15">
        <v>9</v>
      </c>
      <c r="B32" s="72" t="s">
        <v>109</v>
      </c>
      <c r="C32" s="72" t="s">
        <v>20</v>
      </c>
      <c r="D32" s="56" t="s">
        <v>110</v>
      </c>
      <c r="E32" s="74" t="s">
        <v>112</v>
      </c>
      <c r="F32" s="43" t="s">
        <v>111</v>
      </c>
      <c r="G32" s="44" t="s">
        <v>41</v>
      </c>
      <c r="H32" s="45">
        <f>5.21*17697</f>
        <v>92201.37</v>
      </c>
      <c r="I32" s="45">
        <f t="shared" si="0"/>
        <v>1280.5745833333333</v>
      </c>
      <c r="J32" s="46">
        <v>1.2</v>
      </c>
      <c r="K32" s="45">
        <f t="shared" si="1"/>
        <v>1536.6895</v>
      </c>
      <c r="L32" s="45"/>
      <c r="M32" s="45"/>
      <c r="N32" s="45"/>
      <c r="O32" s="45"/>
      <c r="P32" s="45"/>
      <c r="Q32" s="45"/>
      <c r="R32" s="45"/>
      <c r="S32" s="45"/>
      <c r="T32" s="45">
        <f t="shared" si="2"/>
        <v>153.66895</v>
      </c>
      <c r="U32" s="45">
        <f t="shared" si="3"/>
        <v>1690.35845</v>
      </c>
    </row>
    <row r="33" spans="1:21" ht="42.75" customHeight="1">
      <c r="A33" s="15">
        <v>10</v>
      </c>
      <c r="B33" s="72" t="s">
        <v>205</v>
      </c>
      <c r="C33" s="72" t="s">
        <v>20</v>
      </c>
      <c r="D33" s="72" t="s">
        <v>86</v>
      </c>
      <c r="E33" s="74" t="s">
        <v>113</v>
      </c>
      <c r="F33" s="43" t="s">
        <v>114</v>
      </c>
      <c r="G33" s="44" t="s">
        <v>41</v>
      </c>
      <c r="H33" s="45">
        <f>5.21*17697</f>
        <v>92201.37</v>
      </c>
      <c r="I33" s="45">
        <f t="shared" si="0"/>
        <v>1280.5745833333333</v>
      </c>
      <c r="J33" s="46">
        <v>2.4</v>
      </c>
      <c r="K33" s="45">
        <f t="shared" si="1"/>
        <v>3073.379</v>
      </c>
      <c r="L33" s="45"/>
      <c r="M33" s="45"/>
      <c r="N33" s="45"/>
      <c r="O33" s="45"/>
      <c r="P33" s="45"/>
      <c r="Q33" s="45"/>
      <c r="R33" s="45"/>
      <c r="S33" s="45"/>
      <c r="T33" s="45">
        <f t="shared" si="2"/>
        <v>307.3379</v>
      </c>
      <c r="U33" s="45">
        <f t="shared" si="3"/>
        <v>3380.7169</v>
      </c>
    </row>
    <row r="34" spans="1:21" ht="42.75" customHeight="1">
      <c r="A34" s="14">
        <v>11</v>
      </c>
      <c r="B34" s="73" t="s">
        <v>105</v>
      </c>
      <c r="C34" s="72" t="s">
        <v>20</v>
      </c>
      <c r="D34" s="56" t="s">
        <v>86</v>
      </c>
      <c r="E34" s="74" t="s">
        <v>189</v>
      </c>
      <c r="F34" s="51" t="s">
        <v>57</v>
      </c>
      <c r="G34" s="44" t="s">
        <v>41</v>
      </c>
      <c r="H34" s="45">
        <f>4.84*17697</f>
        <v>85653.48</v>
      </c>
      <c r="I34" s="45">
        <f t="shared" si="0"/>
        <v>1189.6316666666667</v>
      </c>
      <c r="J34" s="46">
        <v>1</v>
      </c>
      <c r="K34" s="45">
        <f t="shared" si="1"/>
        <v>1189.6316666666667</v>
      </c>
      <c r="L34" s="45"/>
      <c r="M34" s="45"/>
      <c r="N34" s="45"/>
      <c r="O34" s="45"/>
      <c r="P34" s="45"/>
      <c r="Q34" s="45"/>
      <c r="R34" s="45"/>
      <c r="S34" s="45"/>
      <c r="T34" s="45">
        <f t="shared" si="2"/>
        <v>118.96316666666667</v>
      </c>
      <c r="U34" s="45">
        <f t="shared" si="3"/>
        <v>1308.5948333333333</v>
      </c>
    </row>
    <row r="35" spans="1:21" ht="43.5" customHeight="1">
      <c r="A35" s="14">
        <v>12</v>
      </c>
      <c r="B35" s="72" t="s">
        <v>118</v>
      </c>
      <c r="C35" s="72" t="s">
        <v>20</v>
      </c>
      <c r="D35" s="56" t="s">
        <v>119</v>
      </c>
      <c r="E35" s="78" t="s">
        <v>120</v>
      </c>
      <c r="F35" s="41" t="s">
        <v>121</v>
      </c>
      <c r="G35" s="52" t="s">
        <v>41</v>
      </c>
      <c r="H35" s="45">
        <f>5.31*17697</f>
        <v>93971.06999999999</v>
      </c>
      <c r="I35" s="45">
        <f t="shared" si="0"/>
        <v>1305.15375</v>
      </c>
      <c r="J35" s="46">
        <v>2.8</v>
      </c>
      <c r="K35" s="45">
        <f t="shared" si="1"/>
        <v>3654.4304999999995</v>
      </c>
      <c r="L35" s="45"/>
      <c r="M35" s="45"/>
      <c r="N35" s="45"/>
      <c r="O35" s="45"/>
      <c r="P35" s="45"/>
      <c r="Q35" s="45"/>
      <c r="R35" s="45"/>
      <c r="S35" s="45"/>
      <c r="T35" s="45">
        <f t="shared" si="2"/>
        <v>365.44304999999997</v>
      </c>
      <c r="U35" s="45">
        <f t="shared" si="3"/>
        <v>4019.8735499999993</v>
      </c>
    </row>
    <row r="36" spans="1:21" ht="44.25" customHeight="1">
      <c r="A36" s="14">
        <v>13</v>
      </c>
      <c r="B36" s="72" t="s">
        <v>118</v>
      </c>
      <c r="C36" s="72" t="s">
        <v>20</v>
      </c>
      <c r="D36" s="56" t="s">
        <v>81</v>
      </c>
      <c r="E36" s="78" t="s">
        <v>190</v>
      </c>
      <c r="F36" s="41" t="s">
        <v>65</v>
      </c>
      <c r="G36" s="52" t="s">
        <v>41</v>
      </c>
      <c r="H36" s="45">
        <f>5.31*17697</f>
        <v>93971.06999999999</v>
      </c>
      <c r="I36" s="45">
        <f t="shared" si="0"/>
        <v>1305.15375</v>
      </c>
      <c r="J36" s="46">
        <v>4.6</v>
      </c>
      <c r="K36" s="45">
        <f t="shared" si="1"/>
        <v>6003.7072499999995</v>
      </c>
      <c r="L36" s="45"/>
      <c r="M36" s="45"/>
      <c r="N36" s="45"/>
      <c r="O36" s="45"/>
      <c r="P36" s="45"/>
      <c r="Q36" s="45"/>
      <c r="R36" s="45"/>
      <c r="S36" s="45"/>
      <c r="T36" s="45">
        <f t="shared" si="2"/>
        <v>600.370725</v>
      </c>
      <c r="U36" s="45">
        <f t="shared" si="3"/>
        <v>6604.077974999999</v>
      </c>
    </row>
    <row r="37" spans="1:21" ht="30">
      <c r="A37" s="14">
        <v>14</v>
      </c>
      <c r="B37" s="72" t="s">
        <v>123</v>
      </c>
      <c r="C37" s="72" t="s">
        <v>20</v>
      </c>
      <c r="D37" s="56" t="s">
        <v>42</v>
      </c>
      <c r="E37" s="78" t="s">
        <v>122</v>
      </c>
      <c r="F37" s="41" t="s">
        <v>57</v>
      </c>
      <c r="G37" s="52" t="s">
        <v>41</v>
      </c>
      <c r="H37" s="45">
        <f>4.84*17697</f>
        <v>85653.48</v>
      </c>
      <c r="I37" s="45">
        <f t="shared" si="0"/>
        <v>1189.6316666666667</v>
      </c>
      <c r="J37" s="46">
        <v>2</v>
      </c>
      <c r="K37" s="45">
        <f t="shared" si="1"/>
        <v>2379.2633333333333</v>
      </c>
      <c r="L37" s="45"/>
      <c r="M37" s="45"/>
      <c r="N37" s="45"/>
      <c r="O37" s="45"/>
      <c r="P37" s="45"/>
      <c r="Q37" s="45"/>
      <c r="R37" s="45"/>
      <c r="S37" s="45"/>
      <c r="T37" s="45">
        <f t="shared" si="2"/>
        <v>237.92633333333333</v>
      </c>
      <c r="U37" s="45">
        <f t="shared" si="3"/>
        <v>2617.1896666666667</v>
      </c>
    </row>
    <row r="38" spans="1:21" ht="38.25" customHeight="1">
      <c r="A38" s="14">
        <v>15</v>
      </c>
      <c r="B38" s="72" t="s">
        <v>125</v>
      </c>
      <c r="C38" s="72" t="s">
        <v>20</v>
      </c>
      <c r="D38" s="56" t="s">
        <v>86</v>
      </c>
      <c r="E38" s="74" t="s">
        <v>124</v>
      </c>
      <c r="F38" s="41" t="s">
        <v>83</v>
      </c>
      <c r="G38" s="44" t="s">
        <v>41</v>
      </c>
      <c r="H38" s="45">
        <f>4.75*17697</f>
        <v>84060.75</v>
      </c>
      <c r="I38" s="45">
        <f t="shared" si="0"/>
        <v>1167.5104166666667</v>
      </c>
      <c r="J38" s="46">
        <v>1</v>
      </c>
      <c r="K38" s="45">
        <f t="shared" si="1"/>
        <v>1167.5104166666667</v>
      </c>
      <c r="L38" s="45"/>
      <c r="M38" s="45"/>
      <c r="N38" s="45"/>
      <c r="O38" s="45"/>
      <c r="P38" s="45"/>
      <c r="Q38" s="45"/>
      <c r="R38" s="45"/>
      <c r="S38" s="45"/>
      <c r="T38" s="45">
        <f t="shared" si="2"/>
        <v>116.75104166666668</v>
      </c>
      <c r="U38" s="45">
        <f t="shared" si="3"/>
        <v>1284.2614583333334</v>
      </c>
    </row>
    <row r="39" spans="1:21" ht="43.5" customHeight="1">
      <c r="A39" s="14">
        <v>16</v>
      </c>
      <c r="B39" s="72" t="s">
        <v>193</v>
      </c>
      <c r="C39" s="72" t="s">
        <v>20</v>
      </c>
      <c r="D39" s="56" t="s">
        <v>191</v>
      </c>
      <c r="E39" s="74" t="s">
        <v>192</v>
      </c>
      <c r="F39" s="49" t="s">
        <v>216</v>
      </c>
      <c r="G39" s="44" t="s">
        <v>41</v>
      </c>
      <c r="H39" s="45">
        <f>5.21*17697</f>
        <v>92201.37</v>
      </c>
      <c r="I39" s="45">
        <f t="shared" si="0"/>
        <v>1280.5745833333333</v>
      </c>
      <c r="J39" s="46">
        <v>1.4</v>
      </c>
      <c r="K39" s="45">
        <f t="shared" si="1"/>
        <v>1792.8044166666664</v>
      </c>
      <c r="L39" s="45"/>
      <c r="M39" s="45"/>
      <c r="N39" s="45"/>
      <c r="O39" s="45"/>
      <c r="P39" s="45"/>
      <c r="Q39" s="45"/>
      <c r="R39" s="45"/>
      <c r="S39" s="45"/>
      <c r="T39" s="45">
        <f t="shared" si="2"/>
        <v>179.28044166666666</v>
      </c>
      <c r="U39" s="45">
        <f t="shared" si="3"/>
        <v>1972.0848583333332</v>
      </c>
    </row>
    <row r="40" spans="1:21" ht="30">
      <c r="A40" s="14">
        <v>17</v>
      </c>
      <c r="B40" s="72" t="s">
        <v>160</v>
      </c>
      <c r="C40" s="72" t="s">
        <v>20</v>
      </c>
      <c r="D40" s="56" t="s">
        <v>55</v>
      </c>
      <c r="E40" s="74" t="s">
        <v>56</v>
      </c>
      <c r="F40" s="44" t="s">
        <v>57</v>
      </c>
      <c r="G40" s="44" t="s">
        <v>41</v>
      </c>
      <c r="H40" s="45">
        <f>4.84*17697</f>
        <v>85653.48</v>
      </c>
      <c r="I40" s="45">
        <f t="shared" si="0"/>
        <v>1189.6316666666667</v>
      </c>
      <c r="J40" s="46">
        <v>0.4</v>
      </c>
      <c r="K40" s="45">
        <f t="shared" si="1"/>
        <v>475.85266666666666</v>
      </c>
      <c r="L40" s="45"/>
      <c r="M40" s="45"/>
      <c r="N40" s="45"/>
      <c r="O40" s="45"/>
      <c r="P40" s="45"/>
      <c r="Q40" s="45"/>
      <c r="R40" s="45"/>
      <c r="S40" s="45"/>
      <c r="T40" s="45">
        <f t="shared" si="2"/>
        <v>47.58526666666667</v>
      </c>
      <c r="U40" s="45">
        <f t="shared" si="3"/>
        <v>523.4379333333334</v>
      </c>
    </row>
    <row r="41" spans="1:21" ht="45">
      <c r="A41" s="14">
        <v>18</v>
      </c>
      <c r="B41" s="72" t="s">
        <v>163</v>
      </c>
      <c r="C41" s="72" t="s">
        <v>20</v>
      </c>
      <c r="D41" s="56" t="s">
        <v>52</v>
      </c>
      <c r="E41" s="74" t="s">
        <v>53</v>
      </c>
      <c r="F41" s="43" t="s">
        <v>54</v>
      </c>
      <c r="G41" s="44" t="s">
        <v>41</v>
      </c>
      <c r="H41" s="45">
        <f>4.66*17697</f>
        <v>82468.02</v>
      </c>
      <c r="I41" s="45">
        <f t="shared" si="0"/>
        <v>1145.3891666666668</v>
      </c>
      <c r="J41" s="46">
        <v>2</v>
      </c>
      <c r="K41" s="45">
        <f t="shared" si="1"/>
        <v>2290.7783333333336</v>
      </c>
      <c r="L41" s="45"/>
      <c r="M41" s="45"/>
      <c r="N41" s="45"/>
      <c r="O41" s="45"/>
      <c r="P41" s="45"/>
      <c r="Q41" s="45"/>
      <c r="R41" s="45"/>
      <c r="S41" s="45"/>
      <c r="T41" s="45">
        <f t="shared" si="2"/>
        <v>229.0778333333334</v>
      </c>
      <c r="U41" s="45">
        <f>K41+L41+M41+P41+Q41+R41+S41+T41</f>
        <v>2519.856166666667</v>
      </c>
    </row>
    <row r="42" spans="1:21" ht="45">
      <c r="A42" s="14">
        <v>19</v>
      </c>
      <c r="B42" s="72" t="s">
        <v>133</v>
      </c>
      <c r="C42" s="72" t="s">
        <v>20</v>
      </c>
      <c r="D42" s="56" t="s">
        <v>69</v>
      </c>
      <c r="E42" s="72" t="s">
        <v>70</v>
      </c>
      <c r="F42" s="44" t="s">
        <v>71</v>
      </c>
      <c r="G42" s="44" t="s">
        <v>41</v>
      </c>
      <c r="H42" s="45">
        <f>4.75*17697</f>
        <v>84060.75</v>
      </c>
      <c r="I42" s="45">
        <f t="shared" si="0"/>
        <v>1167.5104166666667</v>
      </c>
      <c r="J42" s="46">
        <v>2.8</v>
      </c>
      <c r="K42" s="45">
        <f t="shared" si="1"/>
        <v>3269.0291666666667</v>
      </c>
      <c r="L42" s="45"/>
      <c r="M42" s="45"/>
      <c r="N42" s="45"/>
      <c r="O42" s="45"/>
      <c r="P42" s="45"/>
      <c r="Q42" s="45"/>
      <c r="R42" s="45"/>
      <c r="S42" s="45"/>
      <c r="T42" s="45">
        <f t="shared" si="2"/>
        <v>326.90291666666667</v>
      </c>
      <c r="U42" s="45">
        <f t="shared" si="3"/>
        <v>3595.932083333333</v>
      </c>
    </row>
    <row r="43" spans="1:21" ht="42.75" customHeight="1">
      <c r="A43" s="14">
        <v>20</v>
      </c>
      <c r="B43" s="72" t="s">
        <v>204</v>
      </c>
      <c r="C43" s="72" t="s">
        <v>20</v>
      </c>
      <c r="D43" s="72" t="s">
        <v>129</v>
      </c>
      <c r="E43" s="77" t="s">
        <v>130</v>
      </c>
      <c r="F43" s="62" t="s">
        <v>165</v>
      </c>
      <c r="G43" s="44" t="s">
        <v>41</v>
      </c>
      <c r="H43" s="45">
        <f>5.31*17697</f>
        <v>93971.06999999999</v>
      </c>
      <c r="I43" s="45">
        <f t="shared" si="0"/>
        <v>1305.15375</v>
      </c>
      <c r="J43" s="46">
        <v>1.2</v>
      </c>
      <c r="K43" s="45">
        <f t="shared" si="1"/>
        <v>1566.1844999999998</v>
      </c>
      <c r="L43" s="45"/>
      <c r="M43" s="45"/>
      <c r="N43" s="45"/>
      <c r="O43" s="45"/>
      <c r="P43" s="45"/>
      <c r="Q43" s="45"/>
      <c r="R43" s="45"/>
      <c r="S43" s="45"/>
      <c r="T43" s="45">
        <f t="shared" si="2"/>
        <v>156.61845</v>
      </c>
      <c r="U43" s="45">
        <f t="shared" si="3"/>
        <v>1722.8029499999998</v>
      </c>
    </row>
    <row r="44" spans="1:21" ht="15">
      <c r="A44" s="14"/>
      <c r="B44" s="77" t="s">
        <v>206</v>
      </c>
      <c r="C44" s="72" t="s">
        <v>20</v>
      </c>
      <c r="D44" s="81"/>
      <c r="E44" s="77"/>
      <c r="F44" s="62" t="s">
        <v>209</v>
      </c>
      <c r="G44" s="44" t="s">
        <v>41</v>
      </c>
      <c r="H44" s="45">
        <f>4.84*17697</f>
        <v>85653.48</v>
      </c>
      <c r="I44" s="45">
        <f t="shared" si="0"/>
        <v>1189.6316666666667</v>
      </c>
      <c r="J44" s="46">
        <v>0.8</v>
      </c>
      <c r="K44" s="45">
        <f t="shared" si="1"/>
        <v>951.7053333333333</v>
      </c>
      <c r="L44" s="45"/>
      <c r="M44" s="45"/>
      <c r="N44" s="45"/>
      <c r="O44" s="45"/>
      <c r="P44" s="45"/>
      <c r="Q44" s="45"/>
      <c r="R44" s="45"/>
      <c r="S44" s="45"/>
      <c r="T44" s="45">
        <f t="shared" si="2"/>
        <v>95.17053333333334</v>
      </c>
      <c r="U44" s="45">
        <f t="shared" si="3"/>
        <v>1046.8758666666668</v>
      </c>
    </row>
    <row r="45" spans="1:21" ht="29.25" customHeight="1">
      <c r="A45" s="14">
        <v>21</v>
      </c>
      <c r="B45" s="77" t="s">
        <v>203</v>
      </c>
      <c r="C45" s="72" t="s">
        <v>20</v>
      </c>
      <c r="D45" s="81"/>
      <c r="E45" s="77"/>
      <c r="F45" s="62" t="s">
        <v>209</v>
      </c>
      <c r="G45" s="44" t="s">
        <v>41</v>
      </c>
      <c r="H45" s="45">
        <f>4.84*17697</f>
        <v>85653.48</v>
      </c>
      <c r="I45" s="45">
        <f t="shared" si="0"/>
        <v>1189.6316666666667</v>
      </c>
      <c r="J45" s="46">
        <v>32</v>
      </c>
      <c r="K45" s="45">
        <f t="shared" si="1"/>
        <v>38068.21333333333</v>
      </c>
      <c r="L45" s="45"/>
      <c r="M45" s="45"/>
      <c r="N45" s="45"/>
      <c r="O45" s="45"/>
      <c r="P45" s="45"/>
      <c r="Q45" s="45"/>
      <c r="R45" s="45"/>
      <c r="S45" s="45"/>
      <c r="T45" s="45">
        <f t="shared" si="2"/>
        <v>3806.8213333333333</v>
      </c>
      <c r="U45" s="45">
        <f t="shared" si="3"/>
        <v>41875.03466666667</v>
      </c>
    </row>
    <row r="46" spans="1:21" ht="15">
      <c r="A46" s="8">
        <v>22</v>
      </c>
      <c r="B46" s="77" t="s">
        <v>77</v>
      </c>
      <c r="C46" s="72" t="s">
        <v>20</v>
      </c>
      <c r="D46" s="56"/>
      <c r="E46" s="74"/>
      <c r="F46" s="54" t="s">
        <v>209</v>
      </c>
      <c r="G46" s="44" t="s">
        <v>41</v>
      </c>
      <c r="H46" s="45">
        <f>4.84*17697</f>
        <v>85653.48</v>
      </c>
      <c r="I46" s="45">
        <f t="shared" si="0"/>
        <v>1189.6316666666667</v>
      </c>
      <c r="J46" s="46">
        <v>4.4</v>
      </c>
      <c r="K46" s="45">
        <f t="shared" si="1"/>
        <v>5234.379333333333</v>
      </c>
      <c r="L46" s="45"/>
      <c r="M46" s="45"/>
      <c r="N46" s="45"/>
      <c r="O46" s="45"/>
      <c r="P46" s="45"/>
      <c r="Q46" s="45"/>
      <c r="R46" s="45"/>
      <c r="S46" s="45"/>
      <c r="T46" s="45">
        <f t="shared" si="2"/>
        <v>523.4379333333334</v>
      </c>
      <c r="U46" s="45">
        <f t="shared" si="3"/>
        <v>5757.817266666667</v>
      </c>
    </row>
    <row r="47" spans="1:21" ht="15">
      <c r="A47" s="8">
        <v>23</v>
      </c>
      <c r="B47" s="77" t="s">
        <v>78</v>
      </c>
      <c r="C47" s="72" t="s">
        <v>20</v>
      </c>
      <c r="D47" s="56"/>
      <c r="E47" s="74"/>
      <c r="F47" s="54" t="s">
        <v>209</v>
      </c>
      <c r="G47" s="44" t="s">
        <v>41</v>
      </c>
      <c r="H47" s="45">
        <f>4.84*17697</f>
        <v>85653.48</v>
      </c>
      <c r="I47" s="45">
        <f t="shared" si="0"/>
        <v>1189.6316666666667</v>
      </c>
      <c r="J47" s="46">
        <v>6</v>
      </c>
      <c r="K47" s="45">
        <f t="shared" si="1"/>
        <v>7137.79</v>
      </c>
      <c r="L47" s="45"/>
      <c r="M47" s="45"/>
      <c r="N47" s="45"/>
      <c r="O47" s="45"/>
      <c r="P47" s="45"/>
      <c r="Q47" s="45"/>
      <c r="R47" s="45"/>
      <c r="S47" s="45"/>
      <c r="T47" s="45">
        <f t="shared" si="2"/>
        <v>713.779</v>
      </c>
      <c r="U47" s="45">
        <f t="shared" si="3"/>
        <v>7851.5689999999995</v>
      </c>
    </row>
    <row r="48" spans="1:21" ht="15">
      <c r="A48" s="8"/>
      <c r="B48" s="53" t="s">
        <v>229</v>
      </c>
      <c r="C48" s="53"/>
      <c r="D48" s="53"/>
      <c r="E48" s="53"/>
      <c r="F48" s="57"/>
      <c r="G48" s="57"/>
      <c r="H48" s="45"/>
      <c r="I48" s="45"/>
      <c r="J48" s="27">
        <f>SUM(J24:J47)</f>
        <v>83.19999999999999</v>
      </c>
      <c r="K48" s="26">
        <f>SUM(K24:K47)</f>
        <v>101897.85124999999</v>
      </c>
      <c r="L48" s="26">
        <f aca="true" t="shared" si="4" ref="L48:S48">SUM(L24:L47)</f>
        <v>0</v>
      </c>
      <c r="M48" s="26">
        <f t="shared" si="4"/>
        <v>0</v>
      </c>
      <c r="N48" s="26">
        <f t="shared" si="4"/>
        <v>0</v>
      </c>
      <c r="O48" s="26">
        <f t="shared" si="4"/>
        <v>0</v>
      </c>
      <c r="P48" s="26">
        <f t="shared" si="4"/>
        <v>0</v>
      </c>
      <c r="Q48" s="26">
        <f t="shared" si="4"/>
        <v>0</v>
      </c>
      <c r="R48" s="26">
        <f t="shared" si="4"/>
        <v>0</v>
      </c>
      <c r="S48" s="26">
        <f t="shared" si="4"/>
        <v>0</v>
      </c>
      <c r="T48" s="26">
        <f>SUM(T24:T47)</f>
        <v>10189.785125</v>
      </c>
      <c r="U48" s="26">
        <f>SUM(U24:U47)</f>
        <v>112087.636375</v>
      </c>
    </row>
    <row r="49" spans="1:21" ht="15">
      <c r="A49" s="13"/>
      <c r="B49" s="59"/>
      <c r="C49" s="59"/>
      <c r="D49" s="59"/>
      <c r="E49" s="59"/>
      <c r="F49" s="59"/>
      <c r="G49" s="59"/>
      <c r="H49" s="59"/>
      <c r="I49" s="59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  <c r="U49" s="64"/>
    </row>
    <row r="50" spans="1:21" ht="15">
      <c r="A50" s="13"/>
      <c r="B50" s="61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6"/>
      <c r="T50" s="66"/>
      <c r="U50" s="66"/>
    </row>
    <row r="51" spans="2:4" ht="12.75">
      <c r="B51" s="68"/>
      <c r="C51" s="68"/>
      <c r="D51" s="68"/>
    </row>
    <row r="52" spans="2:4" ht="12.75">
      <c r="B52" s="68"/>
      <c r="C52" s="68"/>
      <c r="D52" s="68"/>
    </row>
    <row r="53" spans="2:4" ht="12.75">
      <c r="B53" s="66"/>
      <c r="C53" s="66"/>
      <c r="D53" s="66"/>
    </row>
    <row r="54" spans="2:4" ht="12.75">
      <c r="B54" s="66"/>
      <c r="C54" s="66"/>
      <c r="D54" s="66"/>
    </row>
  </sheetData>
  <sheetProtection/>
  <mergeCells count="21">
    <mergeCell ref="L21:S21"/>
    <mergeCell ref="T21:T23"/>
    <mergeCell ref="F21:F23"/>
    <mergeCell ref="G21:G23"/>
    <mergeCell ref="H21:H23"/>
    <mergeCell ref="I21:I23"/>
    <mergeCell ref="U21:U23"/>
    <mergeCell ref="L22:L23"/>
    <mergeCell ref="M22:M23"/>
    <mergeCell ref="N22:P22"/>
    <mergeCell ref="Q22:Q23"/>
    <mergeCell ref="R22:R23"/>
    <mergeCell ref="S22:S23"/>
    <mergeCell ref="M3:S3"/>
    <mergeCell ref="J21:J23"/>
    <mergeCell ref="K21:K23"/>
    <mergeCell ref="A21:A23"/>
    <mergeCell ref="B21:B23"/>
    <mergeCell ref="C21:C23"/>
    <mergeCell ref="D21:D23"/>
    <mergeCell ref="E21:E23"/>
  </mergeCells>
  <printOptions/>
  <pageMargins left="0.7086614173228347" right="0.11811023622047245" top="0.7480314960629921" bottom="0.15748031496062992" header="0.31496062992125984" footer="0.31496062992125984"/>
  <pageSetup fitToHeight="0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="60" zoomScaleNormal="70" zoomScalePageLayoutView="0" workbookViewId="0" topLeftCell="A34">
      <selection activeCell="B51" sqref="B51"/>
    </sheetView>
  </sheetViews>
  <sheetFormatPr defaultColWidth="9.00390625" defaultRowHeight="12.75"/>
  <cols>
    <col min="1" max="1" width="4.00390625" style="0" customWidth="1"/>
    <col min="2" max="2" width="34.25390625" style="38" customWidth="1"/>
    <col min="3" max="3" width="12.375" style="38" customWidth="1"/>
    <col min="4" max="4" width="28.75390625" style="38" customWidth="1"/>
    <col min="5" max="5" width="19.00390625" style="38" customWidth="1"/>
    <col min="6" max="6" width="11.00390625" style="38" customWidth="1"/>
    <col min="7" max="7" width="10.75390625" style="38" customWidth="1"/>
    <col min="8" max="8" width="16.625" style="38" customWidth="1"/>
    <col min="9" max="9" width="10.00390625" style="38" customWidth="1"/>
    <col min="10" max="10" width="9.00390625" style="38" customWidth="1"/>
    <col min="11" max="11" width="12.25390625" style="38" customWidth="1"/>
    <col min="12" max="13" width="9.125" style="38" customWidth="1"/>
    <col min="14" max="15" width="8.625" style="38" customWidth="1"/>
    <col min="16" max="16" width="10.00390625" style="38" bestFit="1" customWidth="1"/>
    <col min="17" max="17" width="21.875" style="0" customWidth="1"/>
    <col min="18" max="18" width="24.875" style="0" customWidth="1"/>
    <col min="19" max="19" width="15.00390625" style="0" customWidth="1"/>
    <col min="20" max="20" width="10.00390625" style="0" bestFit="1" customWidth="1"/>
    <col min="21" max="21" width="12.75390625" style="0" customWidth="1"/>
  </cols>
  <sheetData>
    <row r="1" spans="1:21" ht="15">
      <c r="A1" s="5" t="s">
        <v>22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4" t="s">
        <v>10</v>
      </c>
      <c r="N1" s="34"/>
      <c r="O1" s="34"/>
      <c r="P1" s="34"/>
      <c r="Q1" s="5"/>
      <c r="R1" s="5"/>
      <c r="S1" s="5"/>
      <c r="T1" s="6"/>
      <c r="U1" s="6"/>
    </row>
    <row r="2" spans="1:21" ht="15">
      <c r="A2" s="5" t="s">
        <v>211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4" t="s">
        <v>23</v>
      </c>
      <c r="N2" s="34"/>
      <c r="O2" s="34"/>
      <c r="P2" s="34"/>
      <c r="Q2" s="5"/>
      <c r="R2" s="5"/>
      <c r="S2" s="5"/>
      <c r="T2" s="6"/>
      <c r="U2" s="6"/>
    </row>
    <row r="3" spans="1:21" ht="18" customHeight="1">
      <c r="A3" s="5" t="s">
        <v>212</v>
      </c>
      <c r="B3" s="34"/>
      <c r="C3" s="34"/>
      <c r="D3" s="35"/>
      <c r="E3" s="35"/>
      <c r="F3" s="35" t="s">
        <v>2</v>
      </c>
      <c r="G3" s="35"/>
      <c r="H3" s="35"/>
      <c r="I3" s="35"/>
      <c r="J3" s="35"/>
      <c r="K3" s="35"/>
      <c r="L3" s="35"/>
      <c r="M3" s="89" t="s">
        <v>215</v>
      </c>
      <c r="N3" s="89"/>
      <c r="O3" s="89"/>
      <c r="P3" s="89"/>
      <c r="Q3" s="89"/>
      <c r="R3" s="89"/>
      <c r="S3" s="89"/>
      <c r="T3" s="6"/>
      <c r="U3" s="6"/>
    </row>
    <row r="4" spans="1:21" ht="15">
      <c r="A4" s="5" t="s">
        <v>213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4" t="s">
        <v>29</v>
      </c>
      <c r="N4" s="34"/>
      <c r="O4" s="34"/>
      <c r="P4" s="34"/>
      <c r="Q4" s="5"/>
      <c r="R4" s="5"/>
      <c r="S4" s="5"/>
      <c r="T4" s="6"/>
      <c r="U4" s="6"/>
    </row>
    <row r="5" spans="1:21" ht="15">
      <c r="A5" s="5" t="s">
        <v>214</v>
      </c>
      <c r="B5" s="34"/>
      <c r="C5" s="34"/>
      <c r="D5" s="35"/>
      <c r="E5" s="35"/>
      <c r="F5" s="35" t="s">
        <v>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6"/>
      <c r="R5" s="6"/>
      <c r="S5" s="6"/>
      <c r="T5" s="6"/>
      <c r="U5" s="6"/>
    </row>
    <row r="6" spans="1:21" ht="15">
      <c r="A6" s="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6"/>
      <c r="R6" s="6"/>
      <c r="S6" s="6"/>
      <c r="T6" s="6"/>
      <c r="U6" s="6"/>
    </row>
    <row r="7" spans="1:21" ht="15">
      <c r="A7" s="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6"/>
      <c r="R7" s="6"/>
      <c r="S7" s="6"/>
      <c r="T7" s="6"/>
      <c r="U7" s="6"/>
    </row>
    <row r="8" spans="1:21" ht="15">
      <c r="A8" s="6"/>
      <c r="B8" s="35"/>
      <c r="C8" s="35"/>
      <c r="D8" s="35"/>
      <c r="E8" s="35"/>
      <c r="F8" s="35" t="s">
        <v>28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6"/>
      <c r="R8" s="6"/>
      <c r="S8" s="6"/>
      <c r="T8" s="6"/>
      <c r="U8" s="6"/>
    </row>
    <row r="9" spans="1:21" ht="15">
      <c r="A9" s="6"/>
      <c r="B9" s="35"/>
      <c r="C9" s="35"/>
      <c r="D9" s="35"/>
      <c r="E9" s="35"/>
      <c r="F9" s="36" t="s">
        <v>3</v>
      </c>
      <c r="G9" s="36"/>
      <c r="H9" s="36"/>
      <c r="I9" s="36"/>
      <c r="J9" s="35"/>
      <c r="K9" s="35"/>
      <c r="L9" s="35"/>
      <c r="M9" s="35"/>
      <c r="N9" s="35"/>
      <c r="O9" s="35"/>
      <c r="P9" s="35"/>
      <c r="Q9" s="6"/>
      <c r="R9" s="6"/>
      <c r="S9" s="6"/>
      <c r="T9" s="6"/>
      <c r="U9" s="6"/>
    </row>
    <row r="10" spans="1:21" ht="15">
      <c r="A10" s="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6"/>
      <c r="R10" s="6"/>
      <c r="S10" s="6"/>
      <c r="T10" s="6"/>
      <c r="U10" s="6"/>
    </row>
    <row r="11" spans="1:21" ht="15">
      <c r="A11" s="6"/>
      <c r="B11" s="35"/>
      <c r="C11" s="3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6"/>
      <c r="R11" s="6"/>
      <c r="S11" s="6"/>
      <c r="T11" s="6"/>
      <c r="U11" s="6"/>
    </row>
    <row r="12" spans="1:21" ht="15">
      <c r="A12" s="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N12" s="35"/>
      <c r="O12" s="35"/>
      <c r="P12" s="35" t="s">
        <v>4</v>
      </c>
      <c r="Q12" s="6"/>
      <c r="R12" s="6"/>
      <c r="S12" s="6"/>
      <c r="T12" s="6"/>
      <c r="U12" s="6"/>
    </row>
    <row r="13" spans="1:21" ht="15">
      <c r="A13" s="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N13" s="35"/>
      <c r="O13" s="35"/>
      <c r="P13" s="6" t="s">
        <v>219</v>
      </c>
      <c r="Q13" s="35"/>
      <c r="R13" s="35"/>
      <c r="S13" s="35"/>
      <c r="T13" s="35"/>
      <c r="U13" s="6"/>
    </row>
    <row r="14" spans="1:21" ht="15">
      <c r="A14" s="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N14" s="35"/>
      <c r="O14" s="35"/>
      <c r="P14" s="35" t="s">
        <v>93</v>
      </c>
      <c r="Q14" s="6"/>
      <c r="R14" s="6"/>
      <c r="S14" s="6"/>
      <c r="T14" s="6"/>
      <c r="U14" s="6"/>
    </row>
    <row r="15" spans="1:21" ht="15">
      <c r="A15" s="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N15" s="35"/>
      <c r="O15" s="35"/>
      <c r="P15" s="35" t="s">
        <v>79</v>
      </c>
      <c r="Q15" s="6"/>
      <c r="R15" s="6"/>
      <c r="S15" s="6"/>
      <c r="T15" s="6"/>
      <c r="U15" s="6"/>
    </row>
    <row r="16" spans="1:21" ht="15">
      <c r="A16" s="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N16" s="35"/>
      <c r="O16" s="35"/>
      <c r="P16" s="35" t="s">
        <v>194</v>
      </c>
      <c r="Q16" s="6"/>
      <c r="R16" s="6"/>
      <c r="S16" s="6"/>
      <c r="T16" s="6"/>
      <c r="U16" s="6"/>
    </row>
    <row r="17" spans="1:21" ht="15">
      <c r="A17" s="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N17" s="35"/>
      <c r="O17" s="35"/>
      <c r="P17" s="35" t="s">
        <v>179</v>
      </c>
      <c r="Q17" s="6">
        <v>50</v>
      </c>
      <c r="R17" s="6"/>
      <c r="S17" s="6"/>
      <c r="T17" s="6"/>
      <c r="U17" s="6"/>
    </row>
    <row r="18" spans="1:21" ht="15">
      <c r="A18" s="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35"/>
      <c r="O18" s="35"/>
      <c r="P18" s="35" t="s">
        <v>221</v>
      </c>
      <c r="Q18" s="6"/>
      <c r="R18" s="6"/>
      <c r="S18" s="6"/>
      <c r="T18" s="6"/>
      <c r="U18" s="6"/>
    </row>
    <row r="19" spans="1:21" ht="15">
      <c r="A19" s="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"/>
      <c r="R19" s="6"/>
      <c r="S19" s="6"/>
      <c r="T19" s="6"/>
      <c r="U19" s="6"/>
    </row>
    <row r="20" spans="1:21" ht="15">
      <c r="A20" s="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"/>
      <c r="R20" s="6"/>
      <c r="S20" s="6"/>
      <c r="T20" s="6"/>
      <c r="U20" s="6"/>
    </row>
    <row r="21" spans="1:21" ht="15">
      <c r="A21" s="93" t="s">
        <v>0</v>
      </c>
      <c r="B21" s="90" t="s">
        <v>217</v>
      </c>
      <c r="C21" s="90" t="s">
        <v>96</v>
      </c>
      <c r="D21" s="90" t="s">
        <v>11</v>
      </c>
      <c r="E21" s="90" t="s">
        <v>6</v>
      </c>
      <c r="F21" s="90" t="s">
        <v>7</v>
      </c>
      <c r="G21" s="90" t="s">
        <v>26</v>
      </c>
      <c r="H21" s="90" t="s">
        <v>16</v>
      </c>
      <c r="I21" s="90" t="s">
        <v>21</v>
      </c>
      <c r="J21" s="90" t="s">
        <v>8</v>
      </c>
      <c r="K21" s="90" t="s">
        <v>17</v>
      </c>
      <c r="L21" s="96" t="s">
        <v>9</v>
      </c>
      <c r="M21" s="96"/>
      <c r="N21" s="96"/>
      <c r="O21" s="96"/>
      <c r="P21" s="96"/>
      <c r="Q21" s="96"/>
      <c r="R21" s="96"/>
      <c r="S21" s="96"/>
      <c r="T21" s="93" t="s">
        <v>27</v>
      </c>
      <c r="U21" s="93" t="s">
        <v>14</v>
      </c>
    </row>
    <row r="22" spans="1:21" ht="15">
      <c r="A22" s="94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0" t="s">
        <v>12</v>
      </c>
      <c r="M22" s="90" t="s">
        <v>13</v>
      </c>
      <c r="N22" s="98" t="s">
        <v>15</v>
      </c>
      <c r="O22" s="98"/>
      <c r="P22" s="98"/>
      <c r="Q22" s="93" t="s">
        <v>30</v>
      </c>
      <c r="R22" s="93" t="s">
        <v>31</v>
      </c>
      <c r="S22" s="93" t="s">
        <v>25</v>
      </c>
      <c r="T22" s="94"/>
      <c r="U22" s="94"/>
    </row>
    <row r="23" spans="1:21" ht="30">
      <c r="A23" s="95"/>
      <c r="B23" s="92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39" t="s">
        <v>18</v>
      </c>
      <c r="O23" s="39" t="s">
        <v>24</v>
      </c>
      <c r="P23" s="39" t="s">
        <v>19</v>
      </c>
      <c r="Q23" s="95"/>
      <c r="R23" s="95"/>
      <c r="S23" s="95"/>
      <c r="T23" s="95"/>
      <c r="U23" s="95"/>
    </row>
    <row r="24" spans="1:21" ht="39.75" customHeight="1">
      <c r="A24" s="15"/>
      <c r="B24" s="73" t="s">
        <v>195</v>
      </c>
      <c r="C24" s="72" t="s">
        <v>20</v>
      </c>
      <c r="D24" s="56" t="s">
        <v>42</v>
      </c>
      <c r="E24" s="74" t="s">
        <v>84</v>
      </c>
      <c r="F24" s="43" t="s">
        <v>85</v>
      </c>
      <c r="G24" s="44" t="s">
        <v>41</v>
      </c>
      <c r="H24" s="45">
        <f>5.03*17697</f>
        <v>89015.91</v>
      </c>
      <c r="I24" s="45">
        <f>H24/72</f>
        <v>1236.3320833333335</v>
      </c>
      <c r="J24" s="46">
        <v>2.6</v>
      </c>
      <c r="K24" s="45">
        <f>I24*J24</f>
        <v>3214.463416666667</v>
      </c>
      <c r="L24" s="45"/>
      <c r="M24" s="45"/>
      <c r="N24" s="45"/>
      <c r="O24" s="45"/>
      <c r="P24" s="45"/>
      <c r="Q24" s="23"/>
      <c r="R24" s="23"/>
      <c r="S24" s="23"/>
      <c r="T24" s="23">
        <f>K24*10%</f>
        <v>321.44634166666674</v>
      </c>
      <c r="U24" s="23">
        <f>K24+L24+M24+P24+Q24+R24+S24+T24</f>
        <v>3535.9097583333337</v>
      </c>
    </row>
    <row r="25" spans="1:21" ht="41.25" customHeight="1">
      <c r="A25" s="15"/>
      <c r="B25" s="73" t="s">
        <v>164</v>
      </c>
      <c r="C25" s="72" t="s">
        <v>20</v>
      </c>
      <c r="D25" s="75" t="s">
        <v>81</v>
      </c>
      <c r="E25" s="75" t="s">
        <v>82</v>
      </c>
      <c r="F25" s="48" t="s">
        <v>83</v>
      </c>
      <c r="G25" s="44" t="s">
        <v>41</v>
      </c>
      <c r="H25" s="45">
        <f>4.75*17697</f>
        <v>84060.75</v>
      </c>
      <c r="I25" s="45">
        <f aca="true" t="shared" si="0" ref="I25:I49">H25/72</f>
        <v>1167.5104166666667</v>
      </c>
      <c r="J25" s="46">
        <v>3.2</v>
      </c>
      <c r="K25" s="45">
        <f aca="true" t="shared" si="1" ref="K25:K49">I25*J25</f>
        <v>3736.0333333333338</v>
      </c>
      <c r="L25" s="45"/>
      <c r="M25" s="45"/>
      <c r="N25" s="45"/>
      <c r="O25" s="45"/>
      <c r="P25" s="45"/>
      <c r="Q25" s="23"/>
      <c r="R25" s="23"/>
      <c r="S25" s="23"/>
      <c r="T25" s="23">
        <f aca="true" t="shared" si="2" ref="T25:T49">K25*10%</f>
        <v>373.6033333333334</v>
      </c>
      <c r="U25" s="23">
        <f aca="true" t="shared" si="3" ref="U25:U49">K25+L25+M25+P25+Q25+R25+S25+T25</f>
        <v>4109.636666666667</v>
      </c>
    </row>
    <row r="26" spans="1:21" ht="39" customHeight="1">
      <c r="A26" s="15"/>
      <c r="B26" s="73" t="s">
        <v>158</v>
      </c>
      <c r="C26" s="72" t="s">
        <v>20</v>
      </c>
      <c r="D26" s="56" t="s">
        <v>110</v>
      </c>
      <c r="E26" s="75" t="s">
        <v>127</v>
      </c>
      <c r="F26" s="47" t="s">
        <v>111</v>
      </c>
      <c r="G26" s="44" t="s">
        <v>41</v>
      </c>
      <c r="H26" s="45">
        <f>5.21*17697</f>
        <v>92201.37</v>
      </c>
      <c r="I26" s="45">
        <f t="shared" si="0"/>
        <v>1280.5745833333333</v>
      </c>
      <c r="J26" s="46">
        <v>0.6</v>
      </c>
      <c r="K26" s="45">
        <f t="shared" si="1"/>
        <v>768.34475</v>
      </c>
      <c r="L26" s="45"/>
      <c r="M26" s="45"/>
      <c r="N26" s="45"/>
      <c r="O26" s="45"/>
      <c r="P26" s="45"/>
      <c r="Q26" s="23"/>
      <c r="R26" s="23"/>
      <c r="S26" s="23"/>
      <c r="T26" s="23">
        <f t="shared" si="2"/>
        <v>76.834475</v>
      </c>
      <c r="U26" s="23">
        <f t="shared" si="3"/>
        <v>845.179225</v>
      </c>
    </row>
    <row r="27" spans="1:21" ht="45">
      <c r="A27" s="14"/>
      <c r="B27" s="72" t="s">
        <v>133</v>
      </c>
      <c r="C27" s="72" t="s">
        <v>20</v>
      </c>
      <c r="D27" s="56" t="s">
        <v>69</v>
      </c>
      <c r="E27" s="72" t="s">
        <v>70</v>
      </c>
      <c r="F27" s="44" t="s">
        <v>71</v>
      </c>
      <c r="G27" s="44" t="s">
        <v>41</v>
      </c>
      <c r="H27" s="45">
        <f>4.75*17697</f>
        <v>84060.75</v>
      </c>
      <c r="I27" s="45">
        <f t="shared" si="0"/>
        <v>1167.5104166666667</v>
      </c>
      <c r="J27" s="46">
        <v>6.8</v>
      </c>
      <c r="K27" s="45">
        <f t="shared" si="1"/>
        <v>7939.070833333333</v>
      </c>
      <c r="L27" s="45"/>
      <c r="M27" s="45"/>
      <c r="N27" s="45"/>
      <c r="O27" s="45"/>
      <c r="P27" s="45"/>
      <c r="Q27" s="23"/>
      <c r="R27" s="23"/>
      <c r="S27" s="23"/>
      <c r="T27" s="23">
        <f t="shared" si="2"/>
        <v>793.9070833333334</v>
      </c>
      <c r="U27" s="23">
        <f t="shared" si="3"/>
        <v>8732.977916666667</v>
      </c>
    </row>
    <row r="28" spans="1:21" ht="64.5" customHeight="1">
      <c r="A28" s="14"/>
      <c r="B28" s="73" t="s">
        <v>181</v>
      </c>
      <c r="C28" s="72" t="s">
        <v>20</v>
      </c>
      <c r="D28" s="56" t="s">
        <v>182</v>
      </c>
      <c r="E28" s="76" t="s">
        <v>183</v>
      </c>
      <c r="F28" s="47" t="s">
        <v>184</v>
      </c>
      <c r="G28" s="44" t="s">
        <v>41</v>
      </c>
      <c r="H28" s="45">
        <f>5.21*17697</f>
        <v>92201.37</v>
      </c>
      <c r="I28" s="45">
        <f t="shared" si="0"/>
        <v>1280.5745833333333</v>
      </c>
      <c r="J28" s="46">
        <v>0.6</v>
      </c>
      <c r="K28" s="45">
        <f t="shared" si="1"/>
        <v>768.34475</v>
      </c>
      <c r="L28" s="45"/>
      <c r="M28" s="45"/>
      <c r="N28" s="45"/>
      <c r="O28" s="45"/>
      <c r="P28" s="45"/>
      <c r="Q28" s="23"/>
      <c r="R28" s="23"/>
      <c r="S28" s="23"/>
      <c r="T28" s="23">
        <f t="shared" si="2"/>
        <v>76.834475</v>
      </c>
      <c r="U28" s="23">
        <f t="shared" si="3"/>
        <v>845.179225</v>
      </c>
    </row>
    <row r="29" spans="1:21" ht="51">
      <c r="A29" s="14"/>
      <c r="B29" s="72" t="s">
        <v>197</v>
      </c>
      <c r="C29" s="72" t="s">
        <v>20</v>
      </c>
      <c r="D29" s="72" t="s">
        <v>129</v>
      </c>
      <c r="E29" s="77" t="s">
        <v>130</v>
      </c>
      <c r="F29" s="44" t="s">
        <v>165</v>
      </c>
      <c r="G29" s="44" t="s">
        <v>41</v>
      </c>
      <c r="H29" s="45">
        <f>5.31*17697</f>
        <v>93971.06999999999</v>
      </c>
      <c r="I29" s="45">
        <f t="shared" si="0"/>
        <v>1305.15375</v>
      </c>
      <c r="J29" s="46">
        <v>4.4</v>
      </c>
      <c r="K29" s="45">
        <f t="shared" si="1"/>
        <v>5742.6765000000005</v>
      </c>
      <c r="L29" s="45"/>
      <c r="M29" s="45"/>
      <c r="N29" s="45"/>
      <c r="O29" s="45"/>
      <c r="P29" s="45"/>
      <c r="Q29" s="23"/>
      <c r="R29" s="23"/>
      <c r="S29" s="23"/>
      <c r="T29" s="23">
        <f t="shared" si="2"/>
        <v>574.2676500000001</v>
      </c>
      <c r="U29" s="23">
        <f t="shared" si="3"/>
        <v>6316.94415</v>
      </c>
    </row>
    <row r="30" spans="1:21" ht="40.5" customHeight="1">
      <c r="A30" s="15"/>
      <c r="B30" s="72" t="s">
        <v>166</v>
      </c>
      <c r="C30" s="72" t="s">
        <v>20</v>
      </c>
      <c r="D30" s="56" t="s">
        <v>32</v>
      </c>
      <c r="E30" s="74" t="s">
        <v>187</v>
      </c>
      <c r="F30" s="41" t="s">
        <v>188</v>
      </c>
      <c r="G30" s="44" t="s">
        <v>41</v>
      </c>
      <c r="H30" s="45">
        <f>5.21*17697</f>
        <v>92201.37</v>
      </c>
      <c r="I30" s="45">
        <f t="shared" si="0"/>
        <v>1280.5745833333333</v>
      </c>
      <c r="J30" s="46">
        <v>2.4</v>
      </c>
      <c r="K30" s="45">
        <f t="shared" si="1"/>
        <v>3073.379</v>
      </c>
      <c r="L30" s="45"/>
      <c r="M30" s="45"/>
      <c r="N30" s="45"/>
      <c r="O30" s="45"/>
      <c r="P30" s="45"/>
      <c r="Q30" s="23"/>
      <c r="R30" s="23"/>
      <c r="S30" s="23"/>
      <c r="T30" s="23">
        <f t="shared" si="2"/>
        <v>307.3379</v>
      </c>
      <c r="U30" s="23">
        <f t="shared" si="3"/>
        <v>3380.7169</v>
      </c>
    </row>
    <row r="31" spans="1:21" ht="40.5" customHeight="1">
      <c r="A31" s="15"/>
      <c r="B31" s="72" t="s">
        <v>198</v>
      </c>
      <c r="C31" s="72" t="s">
        <v>20</v>
      </c>
      <c r="D31" s="72" t="s">
        <v>86</v>
      </c>
      <c r="E31" s="74" t="s">
        <v>113</v>
      </c>
      <c r="F31" s="43" t="s">
        <v>114</v>
      </c>
      <c r="G31" s="44" t="s">
        <v>41</v>
      </c>
      <c r="H31" s="45">
        <f>5.21*17697</f>
        <v>92201.37</v>
      </c>
      <c r="I31" s="45">
        <f t="shared" si="0"/>
        <v>1280.5745833333333</v>
      </c>
      <c r="J31" s="46">
        <v>2.6</v>
      </c>
      <c r="K31" s="45">
        <f t="shared" si="1"/>
        <v>3329.493916666667</v>
      </c>
      <c r="L31" s="45"/>
      <c r="M31" s="45"/>
      <c r="N31" s="45"/>
      <c r="O31" s="45"/>
      <c r="P31" s="45"/>
      <c r="Q31" s="23"/>
      <c r="R31" s="23"/>
      <c r="S31" s="23"/>
      <c r="T31" s="23">
        <f t="shared" si="2"/>
        <v>332.9493916666667</v>
      </c>
      <c r="U31" s="23">
        <f t="shared" si="3"/>
        <v>3662.4433083333333</v>
      </c>
    </row>
    <row r="32" spans="1:21" ht="38.25" customHeight="1">
      <c r="A32" s="15"/>
      <c r="B32" s="73" t="s">
        <v>105</v>
      </c>
      <c r="C32" s="72" t="s">
        <v>20</v>
      </c>
      <c r="D32" s="56" t="s">
        <v>106</v>
      </c>
      <c r="E32" s="74" t="s">
        <v>107</v>
      </c>
      <c r="F32" s="43" t="s">
        <v>108</v>
      </c>
      <c r="G32" s="44" t="s">
        <v>41</v>
      </c>
      <c r="H32" s="45">
        <f>5.03*17697</f>
        <v>89015.91</v>
      </c>
      <c r="I32" s="45">
        <f t="shared" si="0"/>
        <v>1236.3320833333335</v>
      </c>
      <c r="J32" s="46">
        <v>0.8</v>
      </c>
      <c r="K32" s="45">
        <f t="shared" si="1"/>
        <v>989.0656666666669</v>
      </c>
      <c r="L32" s="45"/>
      <c r="M32" s="45"/>
      <c r="N32" s="45"/>
      <c r="O32" s="45"/>
      <c r="P32" s="45"/>
      <c r="Q32" s="23"/>
      <c r="R32" s="23"/>
      <c r="S32" s="23"/>
      <c r="T32" s="23">
        <f t="shared" si="2"/>
        <v>98.90656666666669</v>
      </c>
      <c r="U32" s="23">
        <f t="shared" si="3"/>
        <v>1087.9722333333336</v>
      </c>
    </row>
    <row r="33" spans="1:21" ht="51">
      <c r="A33" s="14"/>
      <c r="B33" s="72" t="s">
        <v>199</v>
      </c>
      <c r="C33" s="72" t="s">
        <v>20</v>
      </c>
      <c r="D33" s="56" t="s">
        <v>110</v>
      </c>
      <c r="E33" s="74" t="s">
        <v>112</v>
      </c>
      <c r="F33" s="43" t="s">
        <v>111</v>
      </c>
      <c r="G33" s="44" t="s">
        <v>41</v>
      </c>
      <c r="H33" s="45">
        <f>5.21*17697</f>
        <v>92201.37</v>
      </c>
      <c r="I33" s="45">
        <f t="shared" si="0"/>
        <v>1280.5745833333333</v>
      </c>
      <c r="J33" s="46">
        <v>1.8</v>
      </c>
      <c r="K33" s="45">
        <f t="shared" si="1"/>
        <v>2305.03425</v>
      </c>
      <c r="L33" s="45"/>
      <c r="M33" s="45"/>
      <c r="N33" s="45"/>
      <c r="O33" s="45"/>
      <c r="P33" s="45"/>
      <c r="Q33" s="23"/>
      <c r="R33" s="23"/>
      <c r="S33" s="23"/>
      <c r="T33" s="23">
        <f t="shared" si="2"/>
        <v>230.50342500000002</v>
      </c>
      <c r="U33" s="23">
        <f t="shared" si="3"/>
        <v>2535.537675</v>
      </c>
    </row>
    <row r="34" spans="1:21" ht="40.5" customHeight="1">
      <c r="A34" s="14"/>
      <c r="B34" s="73" t="s">
        <v>105</v>
      </c>
      <c r="C34" s="72" t="s">
        <v>20</v>
      </c>
      <c r="D34" s="56" t="s">
        <v>86</v>
      </c>
      <c r="E34" s="74" t="s">
        <v>189</v>
      </c>
      <c r="F34" s="43" t="s">
        <v>57</v>
      </c>
      <c r="G34" s="44" t="s">
        <v>41</v>
      </c>
      <c r="H34" s="45">
        <f>4.84*17697</f>
        <v>85653.48</v>
      </c>
      <c r="I34" s="45">
        <f t="shared" si="0"/>
        <v>1189.6316666666667</v>
      </c>
      <c r="J34" s="46">
        <v>2</v>
      </c>
      <c r="K34" s="45">
        <f t="shared" si="1"/>
        <v>2379.2633333333333</v>
      </c>
      <c r="L34" s="45"/>
      <c r="M34" s="45"/>
      <c r="N34" s="45"/>
      <c r="O34" s="45"/>
      <c r="P34" s="45"/>
      <c r="Q34" s="23"/>
      <c r="R34" s="23"/>
      <c r="S34" s="23"/>
      <c r="T34" s="23">
        <f t="shared" si="2"/>
        <v>237.92633333333333</v>
      </c>
      <c r="U34" s="23">
        <f t="shared" si="3"/>
        <v>2617.1896666666667</v>
      </c>
    </row>
    <row r="35" spans="1:21" ht="37.5" customHeight="1">
      <c r="A35" s="14"/>
      <c r="B35" s="73" t="s">
        <v>168</v>
      </c>
      <c r="C35" s="72" t="s">
        <v>20</v>
      </c>
      <c r="D35" s="56" t="s">
        <v>74</v>
      </c>
      <c r="E35" s="76" t="s">
        <v>75</v>
      </c>
      <c r="F35" s="41" t="s">
        <v>76</v>
      </c>
      <c r="G35" s="44" t="s">
        <v>41</v>
      </c>
      <c r="H35" s="45">
        <f>5.21*17697</f>
        <v>92201.37</v>
      </c>
      <c r="I35" s="45">
        <f t="shared" si="0"/>
        <v>1280.5745833333333</v>
      </c>
      <c r="J35" s="46">
        <v>2.8</v>
      </c>
      <c r="K35" s="45">
        <f t="shared" si="1"/>
        <v>3585.6088333333328</v>
      </c>
      <c r="L35" s="45"/>
      <c r="M35" s="45"/>
      <c r="N35" s="45"/>
      <c r="O35" s="45"/>
      <c r="P35" s="45"/>
      <c r="Q35" s="23"/>
      <c r="R35" s="23"/>
      <c r="S35" s="23"/>
      <c r="T35" s="23">
        <f t="shared" si="2"/>
        <v>358.5608833333333</v>
      </c>
      <c r="U35" s="23">
        <f t="shared" si="3"/>
        <v>3944.1697166666663</v>
      </c>
    </row>
    <row r="36" spans="1:21" ht="39" customHeight="1">
      <c r="A36" s="14"/>
      <c r="B36" s="72" t="s">
        <v>200</v>
      </c>
      <c r="C36" s="72" t="s">
        <v>20</v>
      </c>
      <c r="D36" s="56" t="s">
        <v>115</v>
      </c>
      <c r="E36" s="74" t="s">
        <v>116</v>
      </c>
      <c r="F36" s="51" t="s">
        <v>117</v>
      </c>
      <c r="G36" s="44" t="s">
        <v>41</v>
      </c>
      <c r="H36" s="45">
        <f>5.31*17697</f>
        <v>93971.06999999999</v>
      </c>
      <c r="I36" s="45">
        <f t="shared" si="0"/>
        <v>1305.15375</v>
      </c>
      <c r="J36" s="46">
        <v>1.2</v>
      </c>
      <c r="K36" s="45">
        <f t="shared" si="1"/>
        <v>1566.1844999999998</v>
      </c>
      <c r="L36" s="45"/>
      <c r="M36" s="45"/>
      <c r="N36" s="45"/>
      <c r="O36" s="45"/>
      <c r="P36" s="45"/>
      <c r="Q36" s="23"/>
      <c r="R36" s="23"/>
      <c r="S36" s="23"/>
      <c r="T36" s="23">
        <f t="shared" si="2"/>
        <v>156.61845</v>
      </c>
      <c r="U36" s="23">
        <f t="shared" si="3"/>
        <v>1722.8029499999998</v>
      </c>
    </row>
    <row r="37" spans="1:21" ht="39" customHeight="1">
      <c r="A37" s="14"/>
      <c r="B37" s="72" t="s">
        <v>196</v>
      </c>
      <c r="C37" s="72" t="s">
        <v>20</v>
      </c>
      <c r="D37" s="56" t="s">
        <v>42</v>
      </c>
      <c r="E37" s="78" t="s">
        <v>122</v>
      </c>
      <c r="F37" s="41" t="s">
        <v>57</v>
      </c>
      <c r="G37" s="52" t="s">
        <v>41</v>
      </c>
      <c r="H37" s="45">
        <f>4.84*17697</f>
        <v>85653.48</v>
      </c>
      <c r="I37" s="45">
        <f t="shared" si="0"/>
        <v>1189.6316666666667</v>
      </c>
      <c r="J37" s="46">
        <v>0.7</v>
      </c>
      <c r="K37" s="45">
        <f t="shared" si="1"/>
        <v>832.7421666666667</v>
      </c>
      <c r="L37" s="45"/>
      <c r="M37" s="45"/>
      <c r="N37" s="45"/>
      <c r="O37" s="45"/>
      <c r="P37" s="45"/>
      <c r="Q37" s="23"/>
      <c r="R37" s="23"/>
      <c r="S37" s="23"/>
      <c r="T37" s="23">
        <f t="shared" si="2"/>
        <v>83.27421666666667</v>
      </c>
      <c r="U37" s="23">
        <f t="shared" si="3"/>
        <v>916.0163833333334</v>
      </c>
    </row>
    <row r="38" spans="1:21" ht="41.25" customHeight="1">
      <c r="A38" s="15"/>
      <c r="B38" s="73" t="s">
        <v>134</v>
      </c>
      <c r="C38" s="72" t="s">
        <v>20</v>
      </c>
      <c r="D38" s="56" t="s">
        <v>42</v>
      </c>
      <c r="E38" s="74" t="s">
        <v>98</v>
      </c>
      <c r="F38" s="43" t="s">
        <v>57</v>
      </c>
      <c r="G38" s="44" t="s">
        <v>41</v>
      </c>
      <c r="H38" s="45">
        <f>4.84*17697</f>
        <v>85653.48</v>
      </c>
      <c r="I38" s="45">
        <f>H38/72</f>
        <v>1189.6316666666667</v>
      </c>
      <c r="J38" s="46">
        <v>1</v>
      </c>
      <c r="K38" s="45">
        <f>I38*J38</f>
        <v>1189.6316666666667</v>
      </c>
      <c r="L38" s="45"/>
      <c r="M38" s="45"/>
      <c r="N38" s="45"/>
      <c r="O38" s="45"/>
      <c r="P38" s="45"/>
      <c r="Q38" s="23"/>
      <c r="R38" s="23"/>
      <c r="S38" s="23"/>
      <c r="T38" s="23">
        <f>K38*10%</f>
        <v>118.96316666666667</v>
      </c>
      <c r="U38" s="23">
        <f>K38+L38+M38+P38+Q38+R38+S38+T38</f>
        <v>1308.5948333333333</v>
      </c>
    </row>
    <row r="39" spans="1:21" ht="45.75" customHeight="1">
      <c r="A39" s="14"/>
      <c r="B39" s="72" t="s">
        <v>200</v>
      </c>
      <c r="C39" s="72" t="s">
        <v>20</v>
      </c>
      <c r="D39" s="56" t="s">
        <v>81</v>
      </c>
      <c r="E39" s="78" t="s">
        <v>190</v>
      </c>
      <c r="F39" s="41" t="s">
        <v>65</v>
      </c>
      <c r="G39" s="52" t="s">
        <v>41</v>
      </c>
      <c r="H39" s="45">
        <f>5.31*17697</f>
        <v>93971.06999999999</v>
      </c>
      <c r="I39" s="45">
        <f t="shared" si="0"/>
        <v>1305.15375</v>
      </c>
      <c r="J39" s="46">
        <v>2.4</v>
      </c>
      <c r="K39" s="45">
        <f t="shared" si="1"/>
        <v>3132.3689999999997</v>
      </c>
      <c r="L39" s="45"/>
      <c r="M39" s="45"/>
      <c r="N39" s="45"/>
      <c r="O39" s="45"/>
      <c r="P39" s="45"/>
      <c r="Q39" s="23"/>
      <c r="R39" s="23"/>
      <c r="S39" s="23"/>
      <c r="T39" s="23">
        <f t="shared" si="2"/>
        <v>313.2369</v>
      </c>
      <c r="U39" s="23">
        <f t="shared" si="3"/>
        <v>3445.6058999999996</v>
      </c>
    </row>
    <row r="40" spans="1:21" ht="60">
      <c r="A40" s="14"/>
      <c r="B40" s="73" t="s">
        <v>175</v>
      </c>
      <c r="C40" s="72" t="s">
        <v>20</v>
      </c>
      <c r="D40" s="56" t="s">
        <v>81</v>
      </c>
      <c r="E40" s="75" t="s">
        <v>102</v>
      </c>
      <c r="F40" s="41" t="s">
        <v>103</v>
      </c>
      <c r="G40" s="44" t="s">
        <v>41</v>
      </c>
      <c r="H40" s="45">
        <f>5.21*17697</f>
        <v>92201.37</v>
      </c>
      <c r="I40" s="45">
        <f t="shared" si="0"/>
        <v>1280.5745833333333</v>
      </c>
      <c r="J40" s="46">
        <v>2.4</v>
      </c>
      <c r="K40" s="45">
        <f t="shared" si="1"/>
        <v>3073.379</v>
      </c>
      <c r="L40" s="45"/>
      <c r="M40" s="45"/>
      <c r="N40" s="45"/>
      <c r="O40" s="45"/>
      <c r="P40" s="45"/>
      <c r="Q40" s="23"/>
      <c r="R40" s="23"/>
      <c r="S40" s="23"/>
      <c r="T40" s="23">
        <f t="shared" si="2"/>
        <v>307.3379</v>
      </c>
      <c r="U40" s="23">
        <f t="shared" si="3"/>
        <v>3380.7169</v>
      </c>
    </row>
    <row r="41" spans="1:21" ht="30">
      <c r="A41" s="14"/>
      <c r="B41" s="72" t="s">
        <v>160</v>
      </c>
      <c r="C41" s="72" t="s">
        <v>20</v>
      </c>
      <c r="D41" s="56" t="s">
        <v>55</v>
      </c>
      <c r="E41" s="74" t="s">
        <v>56</v>
      </c>
      <c r="F41" s="44" t="s">
        <v>57</v>
      </c>
      <c r="G41" s="44" t="s">
        <v>41</v>
      </c>
      <c r="H41" s="45">
        <f>4.84*17697</f>
        <v>85653.48</v>
      </c>
      <c r="I41" s="45">
        <f t="shared" si="0"/>
        <v>1189.6316666666667</v>
      </c>
      <c r="J41" s="46">
        <v>2</v>
      </c>
      <c r="K41" s="45">
        <f t="shared" si="1"/>
        <v>2379.2633333333333</v>
      </c>
      <c r="L41" s="45"/>
      <c r="M41" s="45"/>
      <c r="N41" s="45"/>
      <c r="O41" s="45"/>
      <c r="P41" s="45"/>
      <c r="Q41" s="23"/>
      <c r="R41" s="23"/>
      <c r="S41" s="23"/>
      <c r="T41" s="23">
        <f t="shared" si="2"/>
        <v>237.92633333333333</v>
      </c>
      <c r="U41" s="23">
        <f t="shared" si="3"/>
        <v>2617.1896666666667</v>
      </c>
    </row>
    <row r="42" spans="1:21" ht="42" customHeight="1">
      <c r="A42" s="14"/>
      <c r="B42" s="72" t="s">
        <v>201</v>
      </c>
      <c r="C42" s="72" t="s">
        <v>20</v>
      </c>
      <c r="D42" s="56" t="s">
        <v>86</v>
      </c>
      <c r="E42" s="74" t="s">
        <v>124</v>
      </c>
      <c r="F42" s="41" t="s">
        <v>83</v>
      </c>
      <c r="G42" s="44" t="s">
        <v>41</v>
      </c>
      <c r="H42" s="45">
        <f>4.75*17697</f>
        <v>84060.75</v>
      </c>
      <c r="I42" s="45">
        <f t="shared" si="0"/>
        <v>1167.5104166666667</v>
      </c>
      <c r="J42" s="46">
        <v>1.2</v>
      </c>
      <c r="K42" s="45">
        <f t="shared" si="1"/>
        <v>1401.0125</v>
      </c>
      <c r="L42" s="45"/>
      <c r="M42" s="45"/>
      <c r="N42" s="45"/>
      <c r="O42" s="45"/>
      <c r="P42" s="45"/>
      <c r="Q42" s="23"/>
      <c r="R42" s="23"/>
      <c r="S42" s="23"/>
      <c r="T42" s="23">
        <f t="shared" si="2"/>
        <v>140.10125000000002</v>
      </c>
      <c r="U42" s="23">
        <f t="shared" si="3"/>
        <v>1541.11375</v>
      </c>
    </row>
    <row r="43" spans="1:21" ht="51">
      <c r="A43" s="14"/>
      <c r="B43" s="72" t="s">
        <v>202</v>
      </c>
      <c r="C43" s="72" t="s">
        <v>20</v>
      </c>
      <c r="D43" s="56" t="s">
        <v>191</v>
      </c>
      <c r="E43" s="74" t="s">
        <v>192</v>
      </c>
      <c r="F43" s="49" t="s">
        <v>216</v>
      </c>
      <c r="G43" s="44" t="s">
        <v>41</v>
      </c>
      <c r="H43" s="45">
        <f>5.21*17697</f>
        <v>92201.37</v>
      </c>
      <c r="I43" s="45">
        <f t="shared" si="0"/>
        <v>1280.5745833333333</v>
      </c>
      <c r="J43" s="46">
        <v>2.7</v>
      </c>
      <c r="K43" s="45">
        <f t="shared" si="1"/>
        <v>3457.551375</v>
      </c>
      <c r="L43" s="45"/>
      <c r="M43" s="45"/>
      <c r="N43" s="45"/>
      <c r="O43" s="45"/>
      <c r="P43" s="45"/>
      <c r="Q43" s="23"/>
      <c r="R43" s="23"/>
      <c r="S43" s="23"/>
      <c r="T43" s="23">
        <f t="shared" si="2"/>
        <v>345.75513750000005</v>
      </c>
      <c r="U43" s="23">
        <f>K43+L43+M43+P43+Q43+R43+S43+T43</f>
        <v>3803.3065125000003</v>
      </c>
    </row>
    <row r="44" spans="1:21" ht="40.5" customHeight="1">
      <c r="A44" s="8"/>
      <c r="B44" s="72" t="s">
        <v>171</v>
      </c>
      <c r="C44" s="72" t="s">
        <v>20</v>
      </c>
      <c r="D44" s="72" t="s">
        <v>170</v>
      </c>
      <c r="E44" s="72" t="s">
        <v>172</v>
      </c>
      <c r="F44" s="44" t="s">
        <v>173</v>
      </c>
      <c r="G44" s="44" t="s">
        <v>41</v>
      </c>
      <c r="H44" s="45">
        <f>4.75*17697</f>
        <v>84060.75</v>
      </c>
      <c r="I44" s="45">
        <f t="shared" si="0"/>
        <v>1167.5104166666667</v>
      </c>
      <c r="J44" s="46">
        <v>3.2</v>
      </c>
      <c r="K44" s="45">
        <f t="shared" si="1"/>
        <v>3736.0333333333338</v>
      </c>
      <c r="L44" s="45"/>
      <c r="M44" s="45"/>
      <c r="N44" s="45"/>
      <c r="O44" s="45"/>
      <c r="P44" s="45"/>
      <c r="Q44" s="23"/>
      <c r="R44" s="23"/>
      <c r="S44" s="23"/>
      <c r="T44" s="23">
        <f t="shared" si="2"/>
        <v>373.6033333333334</v>
      </c>
      <c r="U44" s="23">
        <f t="shared" si="3"/>
        <v>4109.636666666667</v>
      </c>
    </row>
    <row r="45" spans="1:21" ht="37.5" customHeight="1">
      <c r="A45" s="10"/>
      <c r="B45" s="73" t="s">
        <v>174</v>
      </c>
      <c r="C45" s="72" t="s">
        <v>20</v>
      </c>
      <c r="D45" s="56" t="s">
        <v>32</v>
      </c>
      <c r="E45" s="74" t="s">
        <v>128</v>
      </c>
      <c r="F45" s="43" t="s">
        <v>46</v>
      </c>
      <c r="G45" s="44" t="s">
        <v>41</v>
      </c>
      <c r="H45" s="45">
        <f>5.31*17697</f>
        <v>93971.06999999999</v>
      </c>
      <c r="I45" s="45">
        <f t="shared" si="0"/>
        <v>1305.15375</v>
      </c>
      <c r="J45" s="46">
        <v>0.8</v>
      </c>
      <c r="K45" s="45">
        <f t="shared" si="1"/>
        <v>1044.123</v>
      </c>
      <c r="L45" s="45"/>
      <c r="M45" s="45"/>
      <c r="N45" s="45"/>
      <c r="O45" s="45"/>
      <c r="P45" s="45"/>
      <c r="Q45" s="23"/>
      <c r="R45" s="23"/>
      <c r="S45" s="23"/>
      <c r="T45" s="23">
        <f t="shared" si="2"/>
        <v>104.41230000000002</v>
      </c>
      <c r="U45" s="23">
        <f t="shared" si="3"/>
        <v>1148.5353</v>
      </c>
    </row>
    <row r="46" spans="1:21" ht="25.5">
      <c r="A46" s="10"/>
      <c r="B46" s="77" t="s">
        <v>203</v>
      </c>
      <c r="C46" s="72" t="s">
        <v>20</v>
      </c>
      <c r="D46" s="56"/>
      <c r="E46" s="74"/>
      <c r="F46" s="51" t="s">
        <v>209</v>
      </c>
      <c r="G46" s="44" t="s">
        <v>41</v>
      </c>
      <c r="H46" s="45">
        <f>4.84*17697</f>
        <v>85653.48</v>
      </c>
      <c r="I46" s="45">
        <f t="shared" si="0"/>
        <v>1189.6316666666667</v>
      </c>
      <c r="J46" s="46">
        <v>12.8</v>
      </c>
      <c r="K46" s="45">
        <f t="shared" si="1"/>
        <v>15227.285333333333</v>
      </c>
      <c r="L46" s="45"/>
      <c r="M46" s="45"/>
      <c r="N46" s="45"/>
      <c r="O46" s="45"/>
      <c r="P46" s="45"/>
      <c r="Q46" s="23"/>
      <c r="R46" s="23"/>
      <c r="S46" s="23"/>
      <c r="T46" s="23">
        <f t="shared" si="2"/>
        <v>1522.7285333333334</v>
      </c>
      <c r="U46" s="23">
        <f t="shared" si="3"/>
        <v>16750.013866666668</v>
      </c>
    </row>
    <row r="47" spans="1:21" ht="15">
      <c r="A47" s="10"/>
      <c r="B47" s="77" t="s">
        <v>77</v>
      </c>
      <c r="C47" s="72" t="s">
        <v>20</v>
      </c>
      <c r="D47" s="56"/>
      <c r="E47" s="74"/>
      <c r="F47" s="54" t="s">
        <v>209</v>
      </c>
      <c r="G47" s="44" t="s">
        <v>41</v>
      </c>
      <c r="H47" s="45">
        <f>4.84*17697</f>
        <v>85653.48</v>
      </c>
      <c r="I47" s="45">
        <f t="shared" si="0"/>
        <v>1189.6316666666667</v>
      </c>
      <c r="J47" s="46">
        <v>4.4</v>
      </c>
      <c r="K47" s="45">
        <f t="shared" si="1"/>
        <v>5234.379333333333</v>
      </c>
      <c r="L47" s="45"/>
      <c r="M47" s="45"/>
      <c r="N47" s="45"/>
      <c r="O47" s="45"/>
      <c r="P47" s="45"/>
      <c r="Q47" s="23"/>
      <c r="R47" s="23"/>
      <c r="S47" s="23"/>
      <c r="T47" s="23">
        <f t="shared" si="2"/>
        <v>523.4379333333334</v>
      </c>
      <c r="U47" s="23">
        <f t="shared" si="3"/>
        <v>5757.817266666667</v>
      </c>
    </row>
    <row r="48" spans="1:21" ht="15">
      <c r="A48" s="10"/>
      <c r="B48" s="77" t="s">
        <v>78</v>
      </c>
      <c r="C48" s="72" t="s">
        <v>20</v>
      </c>
      <c r="D48" s="56"/>
      <c r="E48" s="74"/>
      <c r="F48" s="54" t="s">
        <v>209</v>
      </c>
      <c r="G48" s="44" t="s">
        <v>41</v>
      </c>
      <c r="H48" s="45">
        <f>4.84*17697</f>
        <v>85653.48</v>
      </c>
      <c r="I48" s="45">
        <f t="shared" si="0"/>
        <v>1189.6316666666667</v>
      </c>
      <c r="J48" s="46">
        <v>1</v>
      </c>
      <c r="K48" s="45">
        <f t="shared" si="1"/>
        <v>1189.6316666666667</v>
      </c>
      <c r="L48" s="45"/>
      <c r="M48" s="45"/>
      <c r="N48" s="45"/>
      <c r="O48" s="45"/>
      <c r="P48" s="45"/>
      <c r="Q48" s="23"/>
      <c r="R48" s="23"/>
      <c r="S48" s="23"/>
      <c r="T48" s="23">
        <f t="shared" si="2"/>
        <v>118.96316666666667</v>
      </c>
      <c r="U48" s="23">
        <f t="shared" si="3"/>
        <v>1308.5948333333333</v>
      </c>
    </row>
    <row r="49" spans="1:21" ht="15">
      <c r="A49" s="8"/>
      <c r="B49" s="77" t="s">
        <v>89</v>
      </c>
      <c r="C49" s="72" t="s">
        <v>20</v>
      </c>
      <c r="D49" s="56"/>
      <c r="E49" s="74"/>
      <c r="F49" s="54" t="s">
        <v>209</v>
      </c>
      <c r="G49" s="44" t="s">
        <v>41</v>
      </c>
      <c r="H49" s="45">
        <f>4.84*17697</f>
        <v>85653.48</v>
      </c>
      <c r="I49" s="45">
        <f t="shared" si="0"/>
        <v>1189.6316666666667</v>
      </c>
      <c r="J49" s="46">
        <v>4.4</v>
      </c>
      <c r="K49" s="45">
        <f t="shared" si="1"/>
        <v>5234.379333333333</v>
      </c>
      <c r="L49" s="45"/>
      <c r="M49" s="45"/>
      <c r="N49" s="45"/>
      <c r="O49" s="45"/>
      <c r="P49" s="45"/>
      <c r="Q49" s="23"/>
      <c r="R49" s="23"/>
      <c r="S49" s="23"/>
      <c r="T49" s="23">
        <f t="shared" si="2"/>
        <v>523.4379333333334</v>
      </c>
      <c r="U49" s="23">
        <f t="shared" si="3"/>
        <v>5757.817266666667</v>
      </c>
    </row>
    <row r="50" spans="1:21" ht="15">
      <c r="A50" s="8"/>
      <c r="B50" s="53" t="s">
        <v>229</v>
      </c>
      <c r="C50" s="53"/>
      <c r="D50" s="53"/>
      <c r="E50" s="53"/>
      <c r="F50" s="57"/>
      <c r="G50" s="57"/>
      <c r="H50" s="45"/>
      <c r="I50" s="45"/>
      <c r="J50" s="27">
        <f>SUM(J24:J49)</f>
        <v>70.80000000000001</v>
      </c>
      <c r="K50" s="26">
        <f>SUM(K24:K49)</f>
        <v>86528.744125</v>
      </c>
      <c r="L50" s="26">
        <f aca="true" t="shared" si="4" ref="L50:U50">SUM(L24:L49)</f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26">
        <f t="shared" si="4"/>
        <v>0</v>
      </c>
      <c r="Q50" s="26">
        <f t="shared" si="4"/>
        <v>0</v>
      </c>
      <c r="R50" s="26">
        <f t="shared" si="4"/>
        <v>0</v>
      </c>
      <c r="S50" s="26">
        <f t="shared" si="4"/>
        <v>0</v>
      </c>
      <c r="T50" s="26">
        <f t="shared" si="4"/>
        <v>8652.8744125</v>
      </c>
      <c r="U50" s="26">
        <f t="shared" si="4"/>
        <v>95181.6185375</v>
      </c>
    </row>
    <row r="51" spans="1:21" ht="15">
      <c r="A51" s="13"/>
      <c r="B51" s="59"/>
      <c r="C51" s="59"/>
      <c r="D51" s="59"/>
      <c r="E51" s="59"/>
      <c r="F51" s="59"/>
      <c r="G51" s="59"/>
      <c r="H51" s="59"/>
      <c r="I51" s="59"/>
      <c r="J51" s="60"/>
      <c r="K51" s="59"/>
      <c r="L51" s="59"/>
      <c r="M51" s="59"/>
      <c r="N51" s="59"/>
      <c r="O51" s="59"/>
      <c r="P51" s="59"/>
      <c r="Q51" s="3"/>
      <c r="R51" s="3"/>
      <c r="S51" s="3"/>
      <c r="T51" s="2"/>
      <c r="U51" s="2"/>
    </row>
    <row r="52" spans="1:21" ht="15">
      <c r="A52" s="13"/>
      <c r="B52" s="61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12"/>
      <c r="R52" s="12"/>
      <c r="S52" s="2"/>
      <c r="T52" s="2"/>
      <c r="U52" s="2"/>
    </row>
    <row r="53" spans="2:4" ht="12.75">
      <c r="B53" s="68"/>
      <c r="C53" s="68"/>
      <c r="D53" s="68"/>
    </row>
    <row r="54" spans="2:4" ht="12.75">
      <c r="B54" s="68"/>
      <c r="C54" s="68"/>
      <c r="D54" s="68"/>
    </row>
    <row r="55" spans="2:4" ht="12.75">
      <c r="B55" s="66"/>
      <c r="C55" s="66"/>
      <c r="D55" s="66"/>
    </row>
    <row r="56" spans="2:4" ht="12.75">
      <c r="B56" s="66"/>
      <c r="C56" s="66"/>
      <c r="D56" s="66"/>
    </row>
  </sheetData>
  <sheetProtection/>
  <mergeCells count="21">
    <mergeCell ref="A21:A23"/>
    <mergeCell ref="B21:B23"/>
    <mergeCell ref="C21:C23"/>
    <mergeCell ref="D21:D23"/>
    <mergeCell ref="E21:E23"/>
    <mergeCell ref="T21:T23"/>
    <mergeCell ref="F21:F23"/>
    <mergeCell ref="G21:G23"/>
    <mergeCell ref="H21:H23"/>
    <mergeCell ref="I21:I23"/>
    <mergeCell ref="J21:J23"/>
    <mergeCell ref="K21:K23"/>
    <mergeCell ref="U21:U23"/>
    <mergeCell ref="L22:L23"/>
    <mergeCell ref="M22:M23"/>
    <mergeCell ref="N22:P22"/>
    <mergeCell ref="Q22:Q23"/>
    <mergeCell ref="M3:S3"/>
    <mergeCell ref="L21:S21"/>
    <mergeCell ref="R22:R23"/>
    <mergeCell ref="S22:S23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2019-09-16T13:22:18Z</cp:lastPrinted>
  <dcterms:created xsi:type="dcterms:W3CDTF">2005-08-15T11:49:35Z</dcterms:created>
  <dcterms:modified xsi:type="dcterms:W3CDTF">2019-10-17T06:10:02Z</dcterms:modified>
  <cp:category/>
  <cp:version/>
  <cp:contentType/>
  <cp:contentStatus/>
</cp:coreProperties>
</file>