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бюджет" sheetId="1" r:id="rId1"/>
    <sheet name="ссчет" sheetId="2" r:id="rId2"/>
  </sheets>
  <calcPr calcId="152511" refMode="R1C1"/>
</workbook>
</file>

<file path=xl/calcChain.xml><?xml version="1.0" encoding="utf-8"?>
<calcChain xmlns="http://schemas.openxmlformats.org/spreadsheetml/2006/main">
  <c r="D53" i="2" l="1"/>
  <c r="C53" i="2"/>
  <c r="I52" i="2"/>
  <c r="H52" i="2"/>
  <c r="G52" i="2"/>
  <c r="B52" i="2"/>
  <c r="F51" i="2"/>
  <c r="J51" i="2" s="1"/>
  <c r="K51" i="2" s="1"/>
  <c r="F50" i="2"/>
  <c r="J50" i="2" s="1"/>
  <c r="K50" i="2" s="1"/>
  <c r="F49" i="2"/>
  <c r="J49" i="2" s="1"/>
  <c r="F48" i="2"/>
  <c r="H47" i="2"/>
  <c r="F47" i="2"/>
  <c r="F46" i="2"/>
  <c r="J46" i="2" s="1"/>
  <c r="K46" i="2" s="1"/>
  <c r="F45" i="2"/>
  <c r="F44" i="2"/>
  <c r="K44" i="2" s="1"/>
  <c r="F43" i="2"/>
  <c r="J43" i="2" s="1"/>
  <c r="K43" i="2" s="1"/>
  <c r="F42" i="2"/>
  <c r="F52" i="2" s="1"/>
  <c r="I41" i="2"/>
  <c r="H41" i="2"/>
  <c r="G41" i="2"/>
  <c r="B41" i="2"/>
  <c r="F40" i="2"/>
  <c r="F39" i="2"/>
  <c r="J39" i="2" s="1"/>
  <c r="K39" i="2" s="1"/>
  <c r="J38" i="2"/>
  <c r="F38" i="2"/>
  <c r="K38" i="2" s="1"/>
  <c r="F37" i="2"/>
  <c r="B36" i="2"/>
  <c r="F35" i="2"/>
  <c r="F34" i="2"/>
  <c r="K34" i="2" s="1"/>
  <c r="J33" i="2"/>
  <c r="F33" i="2"/>
  <c r="F32" i="2"/>
  <c r="I31" i="2"/>
  <c r="I53" i="2" s="1"/>
  <c r="H31" i="2"/>
  <c r="H53" i="2" s="1"/>
  <c r="G31" i="2"/>
  <c r="B31" i="2"/>
  <c r="J30" i="2"/>
  <c r="K30" i="2" s="1"/>
  <c r="F30" i="2"/>
  <c r="F29" i="2"/>
  <c r="F28" i="2"/>
  <c r="K28" i="2" s="1"/>
  <c r="K27" i="2"/>
  <c r="F27" i="2"/>
  <c r="F26" i="2"/>
  <c r="K26" i="2" s="1"/>
  <c r="K25" i="2"/>
  <c r="F25" i="2"/>
  <c r="J24" i="2"/>
  <c r="F24" i="2"/>
  <c r="K24" i="2" s="1"/>
  <c r="K23" i="2"/>
  <c r="J23" i="2"/>
  <c r="F23" i="2"/>
  <c r="J22" i="2"/>
  <c r="K22" i="2" s="1"/>
  <c r="F22" i="2"/>
  <c r="F21" i="2"/>
  <c r="K21" i="2" s="1"/>
  <c r="F20" i="2"/>
  <c r="K20" i="2" s="1"/>
  <c r="F19" i="2"/>
  <c r="K19" i="2" s="1"/>
  <c r="F18" i="2"/>
  <c r="K18" i="2" s="1"/>
  <c r="F17" i="2"/>
  <c r="K17" i="2" s="1"/>
  <c r="K16" i="2"/>
  <c r="F16" i="2"/>
  <c r="F15" i="2"/>
  <c r="F14" i="2"/>
  <c r="F31" i="2" s="1"/>
  <c r="G13" i="2"/>
  <c r="B13" i="2"/>
  <c r="F12" i="2"/>
  <c r="H64" i="1"/>
  <c r="J63" i="1"/>
  <c r="H63" i="1"/>
  <c r="B63" i="1"/>
  <c r="G62" i="1"/>
  <c r="F62" i="1"/>
  <c r="G61" i="1"/>
  <c r="F61" i="1"/>
  <c r="K60" i="1"/>
  <c r="I60" i="1"/>
  <c r="G60" i="1"/>
  <c r="L60" i="1" s="1"/>
  <c r="F60" i="1"/>
  <c r="K59" i="1"/>
  <c r="L59" i="1" s="1"/>
  <c r="G59" i="1"/>
  <c r="F59" i="1"/>
  <c r="I58" i="1"/>
  <c r="I63" i="1" s="1"/>
  <c r="F58" i="1"/>
  <c r="G58" i="1" s="1"/>
  <c r="F57" i="1"/>
  <c r="G57" i="1" s="1"/>
  <c r="F56" i="1"/>
  <c r="G56" i="1" s="1"/>
  <c r="F55" i="1"/>
  <c r="B55" i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J43" i="1"/>
  <c r="J64" i="1" s="1"/>
  <c r="H43" i="1"/>
  <c r="F43" i="1"/>
  <c r="B43" i="1"/>
  <c r="F42" i="1"/>
  <c r="G42" i="1" s="1"/>
  <c r="G41" i="1"/>
  <c r="F41" i="1"/>
  <c r="K40" i="1"/>
  <c r="I40" i="1"/>
  <c r="G40" i="1"/>
  <c r="L40" i="1" s="1"/>
  <c r="F40" i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L27" i="1"/>
  <c r="F27" i="1"/>
  <c r="G27" i="1" s="1"/>
  <c r="K27" i="1" s="1"/>
  <c r="F26" i="1"/>
  <c r="G26" i="1" s="1"/>
  <c r="H25" i="1"/>
  <c r="F25" i="1"/>
  <c r="B25" i="1"/>
  <c r="B64" i="1" s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J42" i="2" l="1"/>
  <c r="B53" i="2"/>
  <c r="J29" i="2"/>
  <c r="K29" i="2" s="1"/>
  <c r="J37" i="2"/>
  <c r="K37" i="2" s="1"/>
  <c r="K42" i="2"/>
  <c r="J45" i="2"/>
  <c r="K45" i="2" s="1"/>
  <c r="K49" i="2"/>
  <c r="G53" i="2"/>
  <c r="K33" i="2"/>
  <c r="J15" i="2"/>
  <c r="K15" i="2" s="1"/>
  <c r="F41" i="2"/>
  <c r="J12" i="2"/>
  <c r="J13" i="2" s="1"/>
  <c r="J14" i="2"/>
  <c r="J32" i="2"/>
  <c r="J35" i="2"/>
  <c r="K35" i="2" s="1"/>
  <c r="J40" i="2"/>
  <c r="K40" i="2" s="1"/>
  <c r="J48" i="2"/>
  <c r="K48" i="2" s="1"/>
  <c r="F13" i="2"/>
  <c r="F36" i="2"/>
  <c r="J47" i="2"/>
  <c r="K47" i="2" s="1"/>
  <c r="K14" i="1"/>
  <c r="L14" i="1"/>
  <c r="L20" i="1"/>
  <c r="K20" i="1"/>
  <c r="K24" i="1"/>
  <c r="L24" i="1" s="1"/>
  <c r="K35" i="1"/>
  <c r="L35" i="1" s="1"/>
  <c r="I39" i="1"/>
  <c r="K39" i="1"/>
  <c r="L39" i="1"/>
  <c r="K48" i="1"/>
  <c r="L48" i="1" s="1"/>
  <c r="K52" i="1"/>
  <c r="L52" i="1" s="1"/>
  <c r="K28" i="1"/>
  <c r="L28" i="1"/>
  <c r="K36" i="1"/>
  <c r="L36" i="1"/>
  <c r="K49" i="1"/>
  <c r="L49" i="1" s="1"/>
  <c r="K56" i="1"/>
  <c r="L56" i="1" s="1"/>
  <c r="G63" i="1"/>
  <c r="G25" i="1"/>
  <c r="K13" i="1"/>
  <c r="L13" i="1"/>
  <c r="K15" i="1"/>
  <c r="L15" i="1" s="1"/>
  <c r="K17" i="1"/>
  <c r="L17" i="1" s="1"/>
  <c r="K19" i="1"/>
  <c r="L19" i="1"/>
  <c r="K21" i="1"/>
  <c r="L21" i="1"/>
  <c r="K23" i="1"/>
  <c r="L23" i="1"/>
  <c r="K29" i="1"/>
  <c r="L29" i="1"/>
  <c r="K33" i="1"/>
  <c r="L33" i="1"/>
  <c r="K37" i="1"/>
  <c r="L37" i="1"/>
  <c r="K46" i="1"/>
  <c r="L46" i="1" s="1"/>
  <c r="L50" i="1"/>
  <c r="K50" i="1"/>
  <c r="K54" i="1"/>
  <c r="L54" i="1" s="1"/>
  <c r="K57" i="1"/>
  <c r="L57" i="1" s="1"/>
  <c r="K16" i="1"/>
  <c r="L16" i="1"/>
  <c r="K18" i="1"/>
  <c r="L18" i="1" s="1"/>
  <c r="K22" i="1"/>
  <c r="L22" i="1" s="1"/>
  <c r="K31" i="1"/>
  <c r="L31" i="1" s="1"/>
  <c r="G55" i="1"/>
  <c r="K44" i="1"/>
  <c r="K26" i="1"/>
  <c r="G43" i="1"/>
  <c r="K32" i="1"/>
  <c r="L32" i="1"/>
  <c r="K45" i="1"/>
  <c r="L45" i="1" s="1"/>
  <c r="K53" i="1"/>
  <c r="L53" i="1" s="1"/>
  <c r="K30" i="1"/>
  <c r="L30" i="1"/>
  <c r="K34" i="1"/>
  <c r="L34" i="1" s="1"/>
  <c r="K38" i="1"/>
  <c r="L38" i="1"/>
  <c r="L42" i="1"/>
  <c r="K42" i="1"/>
  <c r="K47" i="1"/>
  <c r="L47" i="1" s="1"/>
  <c r="L51" i="1"/>
  <c r="K51" i="1"/>
  <c r="K58" i="1"/>
  <c r="L58" i="1" s="1"/>
  <c r="L62" i="1"/>
  <c r="I41" i="1"/>
  <c r="L41" i="1" s="1"/>
  <c r="K61" i="1"/>
  <c r="L61" i="1" s="1"/>
  <c r="K62" i="1"/>
  <c r="K41" i="1"/>
  <c r="J52" i="2" l="1"/>
  <c r="K52" i="2"/>
  <c r="K41" i="2"/>
  <c r="F53" i="2"/>
  <c r="J36" i="2"/>
  <c r="J31" i="2"/>
  <c r="J53" i="2" s="1"/>
  <c r="J41" i="2"/>
  <c r="K14" i="2"/>
  <c r="K31" i="2" s="1"/>
  <c r="K32" i="2"/>
  <c r="K36" i="2" s="1"/>
  <c r="K12" i="2"/>
  <c r="K13" i="2" s="1"/>
  <c r="K55" i="1"/>
  <c r="K63" i="1"/>
  <c r="L63" i="1"/>
  <c r="K25" i="1"/>
  <c r="K64" i="1" s="1"/>
  <c r="L44" i="1"/>
  <c r="L55" i="1" s="1"/>
  <c r="G64" i="1"/>
  <c r="I43" i="1"/>
  <c r="I64" i="1" s="1"/>
  <c r="L25" i="1"/>
  <c r="L64" i="1" s="1"/>
  <c r="K43" i="1"/>
  <c r="L26" i="1"/>
  <c r="L43" i="1" s="1"/>
  <c r="K53" i="2" l="1"/>
</calcChain>
</file>

<file path=xl/sharedStrings.xml><?xml version="1.0" encoding="utf-8"?>
<sst xmlns="http://schemas.openxmlformats.org/spreadsheetml/2006/main" count="268" uniqueCount="113">
  <si>
    <t>"Согласовано"</t>
  </si>
  <si>
    <t>"Утверждаю"</t>
  </si>
  <si>
    <t>Заместитель руководителя ГУ "Управление образования акимата Костанайской области"</t>
  </si>
  <si>
    <t xml:space="preserve">Директор КГКП "Костанайский педагогический колледж"
 Управления образования акимата Костанайской области   </t>
  </si>
  <si>
    <t>_______________ Альжанова М.Х.</t>
  </si>
  <si>
    <t>_________________________ Уразамбетова Г.У.</t>
  </si>
  <si>
    <t xml:space="preserve">Штатное расписание  </t>
  </si>
  <si>
    <t xml:space="preserve">КГКП "Костанайский педагогический колледж" Управления образования акимата Костанайской области
</t>
  </si>
  <si>
    <t xml:space="preserve">  1 Сентября 2019 года.</t>
  </si>
  <si>
    <t>Бюджет</t>
  </si>
  <si>
    <t>Должность</t>
  </si>
  <si>
    <t>Кол-во единиц</t>
  </si>
  <si>
    <t>Стаж работы</t>
  </si>
  <si>
    <t>Звено, ступень по блокам, разряд</t>
  </si>
  <si>
    <t xml:space="preserve">Тарифная ставка </t>
  </si>
  <si>
    <t>ФЗП месяц</t>
  </si>
  <si>
    <t>Доплаты</t>
  </si>
  <si>
    <t>Надбавки</t>
  </si>
  <si>
    <t xml:space="preserve">Итого ФОТ в месяц </t>
  </si>
  <si>
    <t>Коэф</t>
  </si>
  <si>
    <t>за ученую степень</t>
  </si>
  <si>
    <t>за работу с вредными и опасными условиями труда, за работу в ночное время, в выходные и праздничные дни</t>
  </si>
  <si>
    <t>За классную квалификацию</t>
  </si>
  <si>
    <t>За особые условия труда 10%</t>
  </si>
  <si>
    <t>Директор</t>
  </si>
  <si>
    <t>свыше 25</t>
  </si>
  <si>
    <t>А1-2</t>
  </si>
  <si>
    <t>Заместитель директора по учебной работе</t>
  </si>
  <si>
    <t>А1-2-1</t>
  </si>
  <si>
    <t>Заместитель директора по учебно-воспитательной работе</t>
  </si>
  <si>
    <t>Заместитель директора по учебно-производственной работе</t>
  </si>
  <si>
    <t>Заместитель директора по учебно-методической работе</t>
  </si>
  <si>
    <t>Заместитель директора по информационным технологиям</t>
  </si>
  <si>
    <t>с 16 до 20</t>
  </si>
  <si>
    <t>Заместитель директора по хозяйственной работе</t>
  </si>
  <si>
    <t>с 6 до 9</t>
  </si>
  <si>
    <t>А2-2</t>
  </si>
  <si>
    <t>Главный бухгалтер</t>
  </si>
  <si>
    <t>Заведующий отделением</t>
  </si>
  <si>
    <t>А3-2</t>
  </si>
  <si>
    <t>с 12 до16</t>
  </si>
  <si>
    <t>с 12 до 16</t>
  </si>
  <si>
    <t>Итого управленческий персонал</t>
  </si>
  <si>
    <t>Методист</t>
  </si>
  <si>
    <t>В1-5</t>
  </si>
  <si>
    <t>Педагог-психолог</t>
  </si>
  <si>
    <t>с 7 до 10</t>
  </si>
  <si>
    <t>В3-4</t>
  </si>
  <si>
    <t xml:space="preserve">Лаборант </t>
  </si>
  <si>
    <t>с 3 до 5</t>
  </si>
  <si>
    <t>с 10 до 13</t>
  </si>
  <si>
    <t>с 5 до 7</t>
  </si>
  <si>
    <t>до года</t>
  </si>
  <si>
    <t>В4-4</t>
  </si>
  <si>
    <t xml:space="preserve">Воспитатель </t>
  </si>
  <si>
    <t>с 1 до 2</t>
  </si>
  <si>
    <t>Медицинская сестра (фельдшер)</t>
  </si>
  <si>
    <t>В4-1</t>
  </si>
  <si>
    <t>Итого основной персонал</t>
  </si>
  <si>
    <t>Заведующий отделом кадров</t>
  </si>
  <si>
    <t>с 2 до3</t>
  </si>
  <si>
    <t>С1</t>
  </si>
  <si>
    <t>Заведующий библиотекой</t>
  </si>
  <si>
    <t>Заведующий общежитием</t>
  </si>
  <si>
    <t>с 2 до 3</t>
  </si>
  <si>
    <t>Бухгалтер</t>
  </si>
  <si>
    <t>С2</t>
  </si>
  <si>
    <t>Менеджер по государственным закупкам</t>
  </si>
  <si>
    <t>Библиотекарь</t>
  </si>
  <si>
    <t>Специалист по програмному обеспечению</t>
  </si>
  <si>
    <t>Юрист</t>
  </si>
  <si>
    <t>Переводчик</t>
  </si>
  <si>
    <t>Заведующий хозяйством</t>
  </si>
  <si>
    <t>С3</t>
  </si>
  <si>
    <t>Итого административный персонал</t>
  </si>
  <si>
    <t>Водитель</t>
  </si>
  <si>
    <t>4р</t>
  </si>
  <si>
    <t>Рабочий по обслуживанию и текущему ремонту зданий</t>
  </si>
  <si>
    <t>3р</t>
  </si>
  <si>
    <t>Уборщик помещений</t>
  </si>
  <si>
    <t>2р</t>
  </si>
  <si>
    <t>Кладовщик</t>
  </si>
  <si>
    <t>Сторож</t>
  </si>
  <si>
    <t>1р</t>
  </si>
  <si>
    <t>Дворник</t>
  </si>
  <si>
    <t>Вахтер</t>
  </si>
  <si>
    <t>Итого рабочие</t>
  </si>
  <si>
    <t>ВСЕГО</t>
  </si>
  <si>
    <t xml:space="preserve">                       Главный бухгалтер:</t>
  </si>
  <si>
    <t>Ибрагимова Э.В.</t>
  </si>
  <si>
    <t>Директор КГКП "Костанайский педагогический колледж" Управления образования акимата Костанайской области                            _________Уразамбетова Г.У.</t>
  </si>
  <si>
    <t xml:space="preserve">  1 сентября 2019 года.</t>
  </si>
  <si>
    <t>спец.счет</t>
  </si>
  <si>
    <t>Социальный педагог</t>
  </si>
  <si>
    <t>св 25</t>
  </si>
  <si>
    <t>Педагог-организатор</t>
  </si>
  <si>
    <t>с7 до 10л</t>
  </si>
  <si>
    <t>с 7 до10</t>
  </si>
  <si>
    <t>Аккомпониатор</t>
  </si>
  <si>
    <t>Экономист</t>
  </si>
  <si>
    <t>с3 до 5</t>
  </si>
  <si>
    <t>Заведующий складом музыкальных инструментов</t>
  </si>
  <si>
    <t xml:space="preserve">Секретарь учебной части </t>
  </si>
  <si>
    <t>Д</t>
  </si>
  <si>
    <t>Секретарь (делопроизводитель)</t>
  </si>
  <si>
    <t xml:space="preserve">Комендант </t>
  </si>
  <si>
    <t>Комендант</t>
  </si>
  <si>
    <t>Итого вспомогательный персонал</t>
  </si>
  <si>
    <t>Электрик</t>
  </si>
  <si>
    <t>Слесарь- сантехник</t>
  </si>
  <si>
    <t>Плотник</t>
  </si>
  <si>
    <t>Кастелянша</t>
  </si>
  <si>
    <t>Гардеробщик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</si>
</sst>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0.0"/>
    <numFmt numFmtId="166" formatCode="_-* #,##0.00_р_._-;\-* #,##0.00_р_._-;_-* &quot;-&quot;??_р_._-;_-@_-"/>
    <numFmt numFmtId="167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E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19">
    <xf numFmtId="0" fontId="0" fillId="0" borderId="0" xfId="0"/>
    <xf numFmtId="164" fontId="2" fillId="0" borderId="0" xfId="0" applyNumberFormat="1" applyFont="1" applyFill="1"/>
    <xf numFmtId="0" fontId="3" fillId="0" borderId="0" xfId="0" applyFont="1" applyFill="1"/>
    <xf numFmtId="0" fontId="4" fillId="0" borderId="0" xfId="0" applyFont="1"/>
    <xf numFmtId="0" fontId="2" fillId="0" borderId="0" xfId="2" applyFont="1" applyFill="1" applyAlignment="1"/>
    <xf numFmtId="164" fontId="3" fillId="0" borderId="0" xfId="0" applyNumberFormat="1" applyFont="1" applyFill="1"/>
    <xf numFmtId="1" fontId="2" fillId="0" borderId="0" xfId="0" applyNumberFormat="1" applyFont="1" applyFill="1"/>
    <xf numFmtId="0" fontId="2" fillId="0" borderId="0" xfId="2" applyFont="1" applyFill="1" applyAlignment="1">
      <alignment horizontal="left" vertical="center" wrapText="1"/>
    </xf>
    <xf numFmtId="1" fontId="2" fillId="0" borderId="0" xfId="2" applyNumberFormat="1" applyFont="1" applyFill="1" applyAlignment="1">
      <alignment horizontal="left" vertical="center" wrapText="1"/>
    </xf>
    <xf numFmtId="1" fontId="2" fillId="0" borderId="0" xfId="2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6" fillId="0" borderId="0" xfId="0" applyFont="1"/>
    <xf numFmtId="0" fontId="2" fillId="0" borderId="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left"/>
    </xf>
    <xf numFmtId="2" fontId="3" fillId="0" borderId="7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1" fontId="4" fillId="0" borderId="17" xfId="0" applyNumberFormat="1" applyFont="1" applyFill="1" applyBorder="1" applyAlignment="1">
      <alignment horizontal="left" wrapText="1"/>
    </xf>
    <xf numFmtId="2" fontId="3" fillId="0" borderId="18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1" fontId="4" fillId="0" borderId="19" xfId="0" applyNumberFormat="1" applyFont="1" applyFill="1" applyBorder="1" applyAlignment="1">
      <alignment horizontal="center"/>
    </xf>
    <xf numFmtId="4" fontId="4" fillId="0" borderId="20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1" fontId="4" fillId="0" borderId="17" xfId="0" applyNumberFormat="1" applyFont="1" applyFill="1" applyBorder="1" applyAlignment="1">
      <alignment horizontal="left"/>
    </xf>
    <xf numFmtId="1" fontId="4" fillId="0" borderId="17" xfId="0" applyNumberFormat="1" applyFont="1" applyFill="1" applyBorder="1" applyAlignment="1">
      <alignment horizontal="left" vertical="center" wrapText="1"/>
    </xf>
    <xf numFmtId="1" fontId="4" fillId="0" borderId="21" xfId="0" applyNumberFormat="1" applyFont="1" applyFill="1" applyBorder="1" applyAlignment="1">
      <alignment horizontal="left" vertical="center" wrapText="1"/>
    </xf>
    <xf numFmtId="2" fontId="3" fillId="0" borderId="22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4" fontId="4" fillId="0" borderId="23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4" fontId="6" fillId="0" borderId="24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4" fillId="0" borderId="25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4" fillId="3" borderId="0" xfId="0" applyFont="1" applyFill="1"/>
    <xf numFmtId="1" fontId="3" fillId="0" borderId="17" xfId="0" applyNumberFormat="1" applyFont="1" applyFill="1" applyBorder="1" applyAlignment="1">
      <alignment horizontal="left" vertical="center"/>
    </xf>
    <xf numFmtId="1" fontId="4" fillId="0" borderId="17" xfId="0" applyNumberFormat="1" applyFont="1" applyFill="1" applyBorder="1" applyAlignment="1">
      <alignment horizontal="left" vertical="center"/>
    </xf>
    <xf numFmtId="1" fontId="4" fillId="0" borderId="19" xfId="0" applyNumberFormat="1" applyFont="1" applyBorder="1" applyAlignment="1">
      <alignment horizontal="center"/>
    </xf>
    <xf numFmtId="4" fontId="4" fillId="0" borderId="26" xfId="0" applyNumberFormat="1" applyFont="1" applyFill="1" applyBorder="1" applyAlignment="1">
      <alignment horizontal="center"/>
    </xf>
    <xf numFmtId="1" fontId="2" fillId="0" borderId="27" xfId="0" applyNumberFormat="1" applyFont="1" applyFill="1" applyBorder="1" applyAlignment="1">
      <alignment horizontal="center" wrapText="1"/>
    </xf>
    <xf numFmtId="2" fontId="2" fillId="0" borderId="28" xfId="0" applyNumberFormat="1" applyFont="1" applyFill="1" applyBorder="1" applyAlignment="1">
      <alignment horizontal="center"/>
    </xf>
    <xf numFmtId="1" fontId="2" fillId="0" borderId="29" xfId="0" applyNumberFormat="1" applyFont="1" applyFill="1" applyBorder="1" applyAlignment="1">
      <alignment horizontal="center"/>
    </xf>
    <xf numFmtId="4" fontId="4" fillId="0" borderId="30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left" wrapText="1"/>
    </xf>
    <xf numFmtId="2" fontId="3" fillId="0" borderId="32" xfId="0" applyNumberFormat="1" applyFont="1" applyFill="1" applyBorder="1" applyAlignment="1">
      <alignment horizontal="center"/>
    </xf>
    <xf numFmtId="1" fontId="4" fillId="0" borderId="16" xfId="0" applyNumberFormat="1" applyFont="1" applyFill="1" applyBorder="1" applyAlignment="1">
      <alignment horizontal="center"/>
    </xf>
    <xf numFmtId="4" fontId="3" fillId="0" borderId="25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4" fontId="3" fillId="0" borderId="33" xfId="0" applyNumberFormat="1" applyFont="1" applyFill="1" applyBorder="1" applyAlignment="1">
      <alignment horizontal="center"/>
    </xf>
    <xf numFmtId="164" fontId="3" fillId="0" borderId="19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left" wrapText="1"/>
    </xf>
    <xf numFmtId="164" fontId="2" fillId="0" borderId="19" xfId="0" applyNumberFormat="1" applyFont="1" applyFill="1" applyBorder="1" applyAlignment="1">
      <alignment horizontal="center"/>
    </xf>
    <xf numFmtId="1" fontId="4" fillId="0" borderId="17" xfId="0" applyNumberFormat="1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4" fontId="3" fillId="0" borderId="26" xfId="0" applyNumberFormat="1" applyFont="1" applyFill="1" applyBorder="1" applyAlignment="1">
      <alignment horizontal="center"/>
    </xf>
    <xf numFmtId="4" fontId="6" fillId="0" borderId="30" xfId="0" applyNumberFormat="1" applyFont="1" applyFill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1" fontId="6" fillId="0" borderId="29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left" vertical="center"/>
    </xf>
    <xf numFmtId="164" fontId="4" fillId="0" borderId="0" xfId="0" applyNumberFormat="1" applyFont="1"/>
    <xf numFmtId="1" fontId="4" fillId="0" borderId="17" xfId="0" applyNumberFormat="1" applyFont="1" applyFill="1" applyBorder="1" applyAlignment="1">
      <alignment horizontal="left" vertical="center" wrapText="1"/>
    </xf>
    <xf numFmtId="1" fontId="4" fillId="0" borderId="21" xfId="0" applyNumberFormat="1" applyFont="1" applyFill="1" applyBorder="1" applyAlignment="1">
      <alignment horizontal="left" wrapText="1"/>
    </xf>
    <xf numFmtId="4" fontId="3" fillId="0" borderId="23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" fontId="2" fillId="0" borderId="34" xfId="0" applyNumberFormat="1" applyFont="1" applyFill="1" applyBorder="1" applyAlignment="1">
      <alignment horizontal="center"/>
    </xf>
    <xf numFmtId="166" fontId="2" fillId="0" borderId="35" xfId="1" applyNumberFormat="1" applyFont="1" applyFill="1" applyBorder="1" applyAlignment="1">
      <alignment horizontal="center"/>
    </xf>
    <xf numFmtId="167" fontId="2" fillId="0" borderId="13" xfId="1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64" fontId="7" fillId="0" borderId="0" xfId="0" applyNumberFormat="1" applyFont="1" applyFill="1"/>
    <xf numFmtId="0" fontId="8" fillId="0" borderId="0" xfId="0" applyFont="1" applyFill="1"/>
    <xf numFmtId="0" fontId="9" fillId="0" borderId="0" xfId="0" applyFont="1"/>
    <xf numFmtId="0" fontId="7" fillId="0" borderId="0" xfId="2" applyFont="1" applyFill="1" applyAlignment="1"/>
    <xf numFmtId="164" fontId="8" fillId="0" borderId="0" xfId="0" applyNumberFormat="1" applyFont="1" applyFill="1"/>
    <xf numFmtId="1" fontId="7" fillId="0" borderId="0" xfId="0" applyNumberFormat="1" applyFont="1" applyFill="1"/>
    <xf numFmtId="0" fontId="7" fillId="0" borderId="0" xfId="2" applyFont="1" applyFill="1" applyAlignment="1">
      <alignment horizontal="left" vertical="center" wrapText="1"/>
    </xf>
    <xf numFmtId="1" fontId="7" fillId="0" borderId="0" xfId="2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2" fontId="7" fillId="4" borderId="9" xfId="0" applyNumberFormat="1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164" fontId="8" fillId="4" borderId="11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 wrapText="1"/>
    </xf>
    <xf numFmtId="0" fontId="7" fillId="4" borderId="37" xfId="0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left" vertical="center" wrapText="1"/>
    </xf>
    <xf numFmtId="2" fontId="8" fillId="0" borderId="18" xfId="0" applyNumberFormat="1" applyFont="1" applyFill="1" applyBorder="1" applyAlignment="1">
      <alignment horizontal="center"/>
    </xf>
    <xf numFmtId="1" fontId="9" fillId="0" borderId="19" xfId="0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3" fontId="8" fillId="3" borderId="19" xfId="0" applyNumberFormat="1" applyFont="1" applyFill="1" applyBorder="1" applyAlignment="1">
      <alignment horizontal="center"/>
    </xf>
    <xf numFmtId="164" fontId="8" fillId="3" borderId="19" xfId="0" applyNumberFormat="1" applyFont="1" applyFill="1" applyBorder="1" applyAlignment="1">
      <alignment horizontal="center"/>
    </xf>
    <xf numFmtId="1" fontId="8" fillId="3" borderId="19" xfId="0" applyNumberFormat="1" applyFont="1" applyFill="1" applyBorder="1" applyAlignment="1">
      <alignment horizontal="center"/>
    </xf>
    <xf numFmtId="3" fontId="8" fillId="0" borderId="38" xfId="0" applyNumberFormat="1" applyFont="1" applyFill="1" applyBorder="1" applyAlignment="1">
      <alignment horizontal="center"/>
    </xf>
    <xf numFmtId="1" fontId="7" fillId="0" borderId="27" xfId="0" applyNumberFormat="1" applyFont="1" applyFill="1" applyBorder="1" applyAlignment="1">
      <alignment horizontal="center" wrapText="1"/>
    </xf>
    <xf numFmtId="2" fontId="7" fillId="0" borderId="28" xfId="0" applyNumberFormat="1" applyFont="1" applyFill="1" applyBorder="1" applyAlignment="1">
      <alignment horizontal="center"/>
    </xf>
    <xf numFmtId="1" fontId="7" fillId="0" borderId="29" xfId="0" applyNumberFormat="1" applyFont="1" applyFill="1" applyBorder="1" applyAlignment="1">
      <alignment horizontal="center"/>
    </xf>
    <xf numFmtId="164" fontId="7" fillId="0" borderId="29" xfId="0" applyNumberFormat="1" applyFont="1" applyFill="1" applyBorder="1" applyAlignment="1">
      <alignment horizontal="center"/>
    </xf>
    <xf numFmtId="3" fontId="7" fillId="3" borderId="29" xfId="0" applyNumberFormat="1" applyFont="1" applyFill="1" applyBorder="1" applyAlignment="1">
      <alignment horizontal="center"/>
    </xf>
    <xf numFmtId="1" fontId="7" fillId="3" borderId="29" xfId="0" applyNumberFormat="1" applyFont="1" applyFill="1" applyBorder="1" applyAlignment="1">
      <alignment horizontal="center"/>
    </xf>
    <xf numFmtId="164" fontId="7" fillId="3" borderId="29" xfId="0" applyNumberFormat="1" applyFont="1" applyFill="1" applyBorder="1" applyAlignment="1">
      <alignment horizontal="center"/>
    </xf>
    <xf numFmtId="3" fontId="7" fillId="0" borderId="39" xfId="0" applyNumberFormat="1" applyFont="1" applyFill="1" applyBorder="1" applyAlignment="1">
      <alignment horizontal="center"/>
    </xf>
    <xf numFmtId="1" fontId="9" fillId="0" borderId="31" xfId="0" applyNumberFormat="1" applyFont="1" applyFill="1" applyBorder="1" applyAlignment="1">
      <alignment horizontal="left" wrapText="1"/>
    </xf>
    <xf numFmtId="2" fontId="8" fillId="0" borderId="32" xfId="0" applyNumberFormat="1" applyFont="1" applyFill="1" applyBorder="1" applyAlignment="1">
      <alignment horizontal="center"/>
    </xf>
    <xf numFmtId="1" fontId="9" fillId="0" borderId="16" xfId="0" applyNumberFormat="1" applyFont="1" applyFill="1" applyBorder="1" applyAlignment="1">
      <alignment horizontal="center"/>
    </xf>
    <xf numFmtId="1" fontId="8" fillId="0" borderId="16" xfId="0" applyNumberFormat="1" applyFont="1" applyFill="1" applyBorder="1" applyAlignment="1">
      <alignment horizontal="center"/>
    </xf>
    <xf numFmtId="1" fontId="8" fillId="3" borderId="16" xfId="0" applyNumberFormat="1" applyFont="1" applyFill="1" applyBorder="1" applyAlignment="1">
      <alignment horizontal="center"/>
    </xf>
    <xf numFmtId="1" fontId="8" fillId="0" borderId="40" xfId="0" applyNumberFormat="1" applyFont="1" applyFill="1" applyBorder="1" applyAlignment="1">
      <alignment horizontal="center"/>
    </xf>
    <xf numFmtId="1" fontId="9" fillId="0" borderId="17" xfId="0" applyNumberFormat="1" applyFont="1" applyFill="1" applyBorder="1" applyAlignment="1">
      <alignment horizontal="left" wrapText="1"/>
    </xf>
    <xf numFmtId="1" fontId="8" fillId="0" borderId="19" xfId="0" applyNumberFormat="1" applyFont="1" applyFill="1" applyBorder="1" applyAlignment="1">
      <alignment horizontal="center"/>
    </xf>
    <xf numFmtId="1" fontId="8" fillId="0" borderId="38" xfId="0" applyNumberFormat="1" applyFont="1" applyFill="1" applyBorder="1" applyAlignment="1">
      <alignment horizontal="center"/>
    </xf>
    <xf numFmtId="1" fontId="8" fillId="0" borderId="17" xfId="0" applyNumberFormat="1" applyFont="1" applyFill="1" applyBorder="1" applyAlignment="1">
      <alignment horizontal="left" vertical="center"/>
    </xf>
    <xf numFmtId="1" fontId="7" fillId="3" borderId="19" xfId="0" applyNumberFormat="1" applyFont="1" applyFill="1" applyBorder="1" applyAlignment="1">
      <alignment horizontal="center"/>
    </xf>
    <xf numFmtId="1" fontId="9" fillId="0" borderId="17" xfId="0" applyNumberFormat="1" applyFont="1" applyFill="1" applyBorder="1" applyAlignment="1">
      <alignment horizontal="left" vertical="center"/>
    </xf>
    <xf numFmtId="1" fontId="8" fillId="0" borderId="21" xfId="0" applyNumberFormat="1" applyFont="1" applyFill="1" applyBorder="1" applyAlignment="1">
      <alignment horizontal="left"/>
    </xf>
    <xf numFmtId="2" fontId="8" fillId="0" borderId="22" xfId="0" applyNumberFormat="1" applyFont="1" applyFill="1" applyBorder="1" applyAlignment="1">
      <alignment horizontal="center"/>
    </xf>
    <xf numFmtId="1" fontId="9" fillId="0" borderId="11" xfId="0" applyNumberFormat="1" applyFont="1" applyFill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1" fontId="8" fillId="3" borderId="11" xfId="0" applyNumberFormat="1" applyFont="1" applyFill="1" applyBorder="1" applyAlignment="1">
      <alignment horizontal="center"/>
    </xf>
    <xf numFmtId="1" fontId="8" fillId="0" borderId="41" xfId="0" applyNumberFormat="1" applyFont="1" applyFill="1" applyBorder="1" applyAlignment="1">
      <alignment horizontal="center"/>
    </xf>
    <xf numFmtId="1" fontId="7" fillId="0" borderId="39" xfId="0" applyNumberFormat="1" applyFont="1" applyFill="1" applyBorder="1" applyAlignment="1">
      <alignment horizontal="center"/>
    </xf>
    <xf numFmtId="1" fontId="9" fillId="0" borderId="17" xfId="0" applyNumberFormat="1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1" fontId="9" fillId="0" borderId="17" xfId="0" applyNumberFormat="1" applyFont="1" applyFill="1" applyBorder="1" applyAlignment="1">
      <alignment horizontal="left"/>
    </xf>
    <xf numFmtId="1" fontId="9" fillId="0" borderId="21" xfId="0" applyNumberFormat="1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1" fontId="8" fillId="0" borderId="10" xfId="0" applyNumberFormat="1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1" fontId="10" fillId="0" borderId="39" xfId="0" applyNumberFormat="1" applyFont="1" applyFill="1" applyBorder="1" applyAlignment="1">
      <alignment horizontal="center"/>
    </xf>
    <xf numFmtId="1" fontId="9" fillId="0" borderId="31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" fontId="9" fillId="0" borderId="40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/>
    </xf>
    <xf numFmtId="1" fontId="9" fillId="0" borderId="38" xfId="0" applyNumberFormat="1" applyFont="1" applyFill="1" applyBorder="1" applyAlignment="1">
      <alignment horizontal="center"/>
    </xf>
    <xf numFmtId="1" fontId="9" fillId="0" borderId="17" xfId="0" applyNumberFormat="1" applyFont="1" applyFill="1" applyBorder="1" applyAlignment="1">
      <alignment wrapText="1"/>
    </xf>
    <xf numFmtId="1" fontId="9" fillId="0" borderId="21" xfId="0" applyNumberFormat="1" applyFont="1" applyFill="1" applyBorder="1" applyAlignment="1">
      <alignment wrapText="1"/>
    </xf>
    <xf numFmtId="1" fontId="9" fillId="0" borderId="11" xfId="0" applyNumberFormat="1" applyFont="1" applyBorder="1" applyAlignment="1">
      <alignment horizontal="center"/>
    </xf>
    <xf numFmtId="1" fontId="9" fillId="0" borderId="41" xfId="0" applyNumberFormat="1" applyFont="1" applyFill="1" applyBorder="1" applyAlignment="1">
      <alignment horizontal="center"/>
    </xf>
    <xf numFmtId="1" fontId="7" fillId="0" borderId="29" xfId="0" applyNumberFormat="1" applyFont="1" applyFill="1" applyBorder="1" applyAlignment="1">
      <alignment horizontal="right"/>
    </xf>
    <xf numFmtId="0" fontId="9" fillId="0" borderId="29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1" fontId="8" fillId="0" borderId="31" xfId="0" applyNumberFormat="1" applyFont="1" applyFill="1" applyBorder="1" applyAlignment="1">
      <alignment horizontal="left" vertical="center"/>
    </xf>
    <xf numFmtId="1" fontId="9" fillId="0" borderId="21" xfId="0" applyNumberFormat="1" applyFont="1" applyFill="1" applyBorder="1" applyAlignment="1">
      <alignment horizontal="left" wrapText="1"/>
    </xf>
    <xf numFmtId="1" fontId="7" fillId="0" borderId="27" xfId="0" applyNumberFormat="1" applyFont="1" applyFill="1" applyBorder="1" applyAlignment="1">
      <alignment horizontal="center"/>
    </xf>
    <xf numFmtId="1" fontId="7" fillId="0" borderId="34" xfId="0" applyNumberFormat="1" applyFont="1" applyFill="1" applyBorder="1" applyAlignment="1">
      <alignment horizontal="center"/>
    </xf>
    <xf numFmtId="166" fontId="7" fillId="0" borderId="35" xfId="1" applyNumberFormat="1" applyFont="1" applyFill="1" applyBorder="1" applyAlignment="1">
      <alignment horizontal="center"/>
    </xf>
    <xf numFmtId="167" fontId="7" fillId="0" borderId="13" xfId="1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42" xfId="0" applyNumberFormat="1" applyFont="1" applyFill="1" applyBorder="1" applyAlignment="1">
      <alignment horizontal="center"/>
    </xf>
    <xf numFmtId="1" fontId="8" fillId="0" borderId="0" xfId="0" applyNumberFormat="1" applyFont="1" applyFill="1"/>
  </cellXfs>
  <cellStyles count="3">
    <cellStyle name="Обычный" xfId="0" builtinId="0"/>
    <cellStyle name="Обычный_тарификация 2010-2011 уч.год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sqref="A1:XFD1048576"/>
    </sheetView>
  </sheetViews>
  <sheetFormatPr defaultRowHeight="11.25" x14ac:dyDescent="0.2"/>
  <cols>
    <col min="1" max="1" width="25.7109375" style="3" customWidth="1"/>
    <col min="2" max="2" width="7.85546875" style="3" customWidth="1"/>
    <col min="3" max="3" width="10.42578125" style="3" customWidth="1"/>
    <col min="4" max="5" width="8.5703125" style="3" customWidth="1"/>
    <col min="6" max="6" width="9.42578125" style="3" customWidth="1"/>
    <col min="7" max="7" width="9.85546875" style="3" customWidth="1"/>
    <col min="8" max="9" width="9.140625" style="3" customWidth="1"/>
    <col min="10" max="10" width="7.85546875" style="3" customWidth="1"/>
    <col min="11" max="11" width="9.140625" style="3" customWidth="1"/>
    <col min="12" max="12" width="10.28515625" style="3" customWidth="1"/>
    <col min="13" max="16384" width="9.140625" style="3"/>
  </cols>
  <sheetData>
    <row r="1" spans="1:12" x14ac:dyDescent="0.2">
      <c r="A1" s="1" t="s">
        <v>0</v>
      </c>
      <c r="B1" s="1"/>
      <c r="C1" s="2"/>
      <c r="D1" s="2"/>
      <c r="G1" s="4" t="s">
        <v>1</v>
      </c>
      <c r="H1" s="5"/>
      <c r="I1" s="6"/>
      <c r="J1" s="6"/>
      <c r="K1" s="6"/>
      <c r="L1" s="1"/>
    </row>
    <row r="2" spans="1:12" ht="11.25" customHeight="1" x14ac:dyDescent="0.2">
      <c r="A2" s="7" t="s">
        <v>2</v>
      </c>
      <c r="B2" s="7"/>
      <c r="C2" s="7"/>
      <c r="D2" s="7"/>
      <c r="G2" s="8" t="s">
        <v>3</v>
      </c>
      <c r="H2" s="8"/>
      <c r="I2" s="8"/>
      <c r="J2" s="8"/>
      <c r="K2" s="8"/>
      <c r="L2" s="8"/>
    </row>
    <row r="3" spans="1:12" x14ac:dyDescent="0.2">
      <c r="A3" s="7"/>
      <c r="B3" s="7"/>
      <c r="C3" s="7"/>
      <c r="D3" s="7"/>
      <c r="G3" s="8"/>
      <c r="H3" s="8"/>
      <c r="I3" s="8"/>
      <c r="J3" s="8"/>
      <c r="K3" s="8"/>
      <c r="L3" s="8"/>
    </row>
    <row r="4" spans="1:12" x14ac:dyDescent="0.2">
      <c r="A4" s="7" t="s">
        <v>4</v>
      </c>
      <c r="B4" s="7"/>
      <c r="C4" s="7"/>
      <c r="D4" s="7"/>
      <c r="G4" s="8" t="s">
        <v>5</v>
      </c>
      <c r="H4" s="8"/>
      <c r="I4" s="8"/>
      <c r="J4" s="9"/>
      <c r="K4" s="9"/>
      <c r="L4" s="9"/>
    </row>
    <row r="6" spans="1:12" x14ac:dyDescent="0.2">
      <c r="A6" s="2"/>
      <c r="B6" s="10"/>
      <c r="C6" s="10"/>
      <c r="D6" s="2"/>
      <c r="E6" s="2"/>
      <c r="F6" s="2"/>
      <c r="G6" s="2"/>
      <c r="H6" s="5"/>
      <c r="I6" s="5"/>
      <c r="J6" s="5"/>
      <c r="K6" s="2"/>
      <c r="L6" s="11"/>
    </row>
    <row r="7" spans="1:12" x14ac:dyDescent="0.2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x14ac:dyDescent="0.2">
      <c r="A8" s="14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 x14ac:dyDescent="0.2">
      <c r="A9" s="16" t="s">
        <v>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12" thickBo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 t="s">
        <v>9</v>
      </c>
    </row>
    <row r="11" spans="1:12" ht="11.25" customHeight="1" x14ac:dyDescent="0.2">
      <c r="A11" s="19" t="s">
        <v>10</v>
      </c>
      <c r="B11" s="20" t="s">
        <v>11</v>
      </c>
      <c r="C11" s="21" t="s">
        <v>12</v>
      </c>
      <c r="D11" s="22" t="s">
        <v>13</v>
      </c>
      <c r="E11" s="23"/>
      <c r="F11" s="24" t="s">
        <v>14</v>
      </c>
      <c r="G11" s="25" t="s">
        <v>15</v>
      </c>
      <c r="H11" s="26" t="s">
        <v>16</v>
      </c>
      <c r="I11" s="26"/>
      <c r="J11" s="27" t="s">
        <v>17</v>
      </c>
      <c r="K11" s="28"/>
      <c r="L11" s="24" t="s">
        <v>18</v>
      </c>
    </row>
    <row r="12" spans="1:12" ht="124.5" thickBot="1" x14ac:dyDescent="0.25">
      <c r="A12" s="29"/>
      <c r="B12" s="30"/>
      <c r="C12" s="31"/>
      <c r="D12" s="32"/>
      <c r="E12" s="33" t="s">
        <v>19</v>
      </c>
      <c r="F12" s="34"/>
      <c r="G12" s="35"/>
      <c r="H12" s="36" t="s">
        <v>20</v>
      </c>
      <c r="I12" s="37" t="s">
        <v>21</v>
      </c>
      <c r="J12" s="36" t="s">
        <v>22</v>
      </c>
      <c r="K12" s="38" t="s">
        <v>23</v>
      </c>
      <c r="L12" s="39"/>
    </row>
    <row r="13" spans="1:12" x14ac:dyDescent="0.2">
      <c r="A13" s="40" t="s">
        <v>24</v>
      </c>
      <c r="B13" s="41">
        <v>1</v>
      </c>
      <c r="C13" s="42" t="s">
        <v>25</v>
      </c>
      <c r="D13" s="43" t="s">
        <v>26</v>
      </c>
      <c r="E13" s="44">
        <v>6.95</v>
      </c>
      <c r="F13" s="45">
        <f>E13*17697</f>
        <v>122994.15000000001</v>
      </c>
      <c r="G13" s="46">
        <f>F13*B13</f>
        <v>122994.15000000001</v>
      </c>
      <c r="H13" s="47">
        <v>42500</v>
      </c>
      <c r="I13" s="47"/>
      <c r="J13" s="47"/>
      <c r="K13" s="47">
        <f t="shared" ref="K13:K24" si="0">G13*10%</f>
        <v>12299.415000000001</v>
      </c>
      <c r="L13" s="48">
        <f>SUM(G13:K13)</f>
        <v>177793.56500000003</v>
      </c>
    </row>
    <row r="14" spans="1:12" ht="22.5" x14ac:dyDescent="0.2">
      <c r="A14" s="49" t="s">
        <v>27</v>
      </c>
      <c r="B14" s="50">
        <v>1</v>
      </c>
      <c r="C14" s="51" t="s">
        <v>25</v>
      </c>
      <c r="D14" s="52" t="s">
        <v>28</v>
      </c>
      <c r="E14" s="53">
        <v>6.6</v>
      </c>
      <c r="F14" s="54">
        <f t="shared" ref="F14:F62" si="1">E14*17697</f>
        <v>116800.2</v>
      </c>
      <c r="G14" s="55">
        <f t="shared" ref="G14:G24" si="2">F14*B14</f>
        <v>116800.2</v>
      </c>
      <c r="H14" s="54"/>
      <c r="I14" s="54"/>
      <c r="J14" s="54"/>
      <c r="K14" s="54">
        <f t="shared" si="0"/>
        <v>11680.02</v>
      </c>
      <c r="L14" s="56">
        <f t="shared" ref="L14:L24" si="3">SUM(G14:K14)</f>
        <v>128480.22</v>
      </c>
    </row>
    <row r="15" spans="1:12" ht="22.5" x14ac:dyDescent="0.2">
      <c r="A15" s="49" t="s">
        <v>29</v>
      </c>
      <c r="B15" s="50">
        <v>1</v>
      </c>
      <c r="C15" s="52" t="s">
        <v>25</v>
      </c>
      <c r="D15" s="52" t="s">
        <v>28</v>
      </c>
      <c r="E15" s="53">
        <v>6.6</v>
      </c>
      <c r="F15" s="54">
        <f t="shared" si="1"/>
        <v>116800.2</v>
      </c>
      <c r="G15" s="55">
        <f t="shared" si="2"/>
        <v>116800.2</v>
      </c>
      <c r="H15" s="54"/>
      <c r="I15" s="54"/>
      <c r="J15" s="54"/>
      <c r="K15" s="54">
        <f t="shared" si="0"/>
        <v>11680.02</v>
      </c>
      <c r="L15" s="56">
        <f t="shared" si="3"/>
        <v>128480.22</v>
      </c>
    </row>
    <row r="16" spans="1:12" ht="22.5" x14ac:dyDescent="0.2">
      <c r="A16" s="49" t="s">
        <v>30</v>
      </c>
      <c r="B16" s="50">
        <v>1</v>
      </c>
      <c r="C16" s="52" t="s">
        <v>25</v>
      </c>
      <c r="D16" s="52" t="s">
        <v>28</v>
      </c>
      <c r="E16" s="53">
        <v>6.6</v>
      </c>
      <c r="F16" s="54">
        <f t="shared" si="1"/>
        <v>116800.2</v>
      </c>
      <c r="G16" s="55">
        <f t="shared" si="2"/>
        <v>116800.2</v>
      </c>
      <c r="H16" s="54"/>
      <c r="I16" s="54"/>
      <c r="J16" s="54"/>
      <c r="K16" s="54">
        <f t="shared" si="0"/>
        <v>11680.02</v>
      </c>
      <c r="L16" s="56">
        <f t="shared" si="3"/>
        <v>128480.22</v>
      </c>
    </row>
    <row r="17" spans="1:12" ht="22.5" x14ac:dyDescent="0.2">
      <c r="A17" s="49" t="s">
        <v>31</v>
      </c>
      <c r="B17" s="50">
        <v>1</v>
      </c>
      <c r="C17" s="51" t="s">
        <v>25</v>
      </c>
      <c r="D17" s="52" t="s">
        <v>28</v>
      </c>
      <c r="E17" s="53">
        <v>6.6</v>
      </c>
      <c r="F17" s="54">
        <f t="shared" si="1"/>
        <v>116800.2</v>
      </c>
      <c r="G17" s="55">
        <f t="shared" si="2"/>
        <v>116800.2</v>
      </c>
      <c r="H17" s="54"/>
      <c r="I17" s="54"/>
      <c r="J17" s="54"/>
      <c r="K17" s="54">
        <f t="shared" si="0"/>
        <v>11680.02</v>
      </c>
      <c r="L17" s="56">
        <f t="shared" si="3"/>
        <v>128480.22</v>
      </c>
    </row>
    <row r="18" spans="1:12" ht="22.5" x14ac:dyDescent="0.2">
      <c r="A18" s="49" t="s">
        <v>32</v>
      </c>
      <c r="B18" s="50">
        <v>1</v>
      </c>
      <c r="C18" s="52" t="s">
        <v>33</v>
      </c>
      <c r="D18" s="52" t="s">
        <v>28</v>
      </c>
      <c r="E18" s="53">
        <v>6.25</v>
      </c>
      <c r="F18" s="54">
        <f t="shared" si="1"/>
        <v>110606.25</v>
      </c>
      <c r="G18" s="55">
        <f t="shared" si="2"/>
        <v>110606.25</v>
      </c>
      <c r="H18" s="54"/>
      <c r="I18" s="54"/>
      <c r="J18" s="54"/>
      <c r="K18" s="54">
        <f t="shared" si="0"/>
        <v>11060.625</v>
      </c>
      <c r="L18" s="56">
        <f t="shared" si="3"/>
        <v>121666.875</v>
      </c>
    </row>
    <row r="19" spans="1:12" ht="22.5" x14ac:dyDescent="0.2">
      <c r="A19" s="49" t="s">
        <v>34</v>
      </c>
      <c r="B19" s="50">
        <v>1</v>
      </c>
      <c r="C19" s="52" t="s">
        <v>35</v>
      </c>
      <c r="D19" s="52" t="s">
        <v>36</v>
      </c>
      <c r="E19" s="53">
        <v>5.51</v>
      </c>
      <c r="F19" s="54">
        <f t="shared" si="1"/>
        <v>97510.47</v>
      </c>
      <c r="G19" s="55">
        <f t="shared" si="2"/>
        <v>97510.47</v>
      </c>
      <c r="H19" s="54"/>
      <c r="I19" s="54"/>
      <c r="J19" s="54"/>
      <c r="K19" s="54">
        <f t="shared" si="0"/>
        <v>9751.0470000000005</v>
      </c>
      <c r="L19" s="56">
        <f t="shared" si="3"/>
        <v>107261.51700000001</v>
      </c>
    </row>
    <row r="20" spans="1:12" x14ac:dyDescent="0.2">
      <c r="A20" s="57" t="s">
        <v>37</v>
      </c>
      <c r="B20" s="50">
        <v>1</v>
      </c>
      <c r="C20" s="51" t="s">
        <v>25</v>
      </c>
      <c r="D20" s="52" t="s">
        <v>36</v>
      </c>
      <c r="E20" s="53">
        <v>6.33</v>
      </c>
      <c r="F20" s="54">
        <f t="shared" si="1"/>
        <v>112022.01</v>
      </c>
      <c r="G20" s="55">
        <f t="shared" si="2"/>
        <v>112022.01</v>
      </c>
      <c r="H20" s="54"/>
      <c r="I20" s="54"/>
      <c r="J20" s="54"/>
      <c r="K20" s="54">
        <f t="shared" si="0"/>
        <v>11202.201000000001</v>
      </c>
      <c r="L20" s="56">
        <f t="shared" si="3"/>
        <v>123224.211</v>
      </c>
    </row>
    <row r="21" spans="1:12" x14ac:dyDescent="0.2">
      <c r="A21" s="58" t="s">
        <v>38</v>
      </c>
      <c r="B21" s="50">
        <v>1</v>
      </c>
      <c r="C21" s="52" t="s">
        <v>25</v>
      </c>
      <c r="D21" s="52" t="s">
        <v>39</v>
      </c>
      <c r="E21" s="53">
        <v>5.95</v>
      </c>
      <c r="F21" s="54">
        <f t="shared" si="1"/>
        <v>105297.15000000001</v>
      </c>
      <c r="G21" s="55">
        <f t="shared" si="2"/>
        <v>105297.15000000001</v>
      </c>
      <c r="H21" s="54"/>
      <c r="I21" s="54"/>
      <c r="J21" s="54"/>
      <c r="K21" s="54">
        <f t="shared" si="0"/>
        <v>10529.715000000002</v>
      </c>
      <c r="L21" s="56">
        <f t="shared" si="3"/>
        <v>115826.86500000001</v>
      </c>
    </row>
    <row r="22" spans="1:12" x14ac:dyDescent="0.2">
      <c r="A22" s="58"/>
      <c r="B22" s="50">
        <v>1</v>
      </c>
      <c r="C22" s="51" t="s">
        <v>40</v>
      </c>
      <c r="D22" s="52" t="s">
        <v>39</v>
      </c>
      <c r="E22" s="53">
        <v>5.48</v>
      </c>
      <c r="F22" s="54">
        <f t="shared" si="1"/>
        <v>96979.560000000012</v>
      </c>
      <c r="G22" s="55">
        <f t="shared" si="2"/>
        <v>96979.560000000012</v>
      </c>
      <c r="H22" s="54"/>
      <c r="I22" s="54"/>
      <c r="J22" s="54"/>
      <c r="K22" s="54">
        <f t="shared" si="0"/>
        <v>9697.9560000000019</v>
      </c>
      <c r="L22" s="56">
        <f t="shared" si="3"/>
        <v>106677.51600000002</v>
      </c>
    </row>
    <row r="23" spans="1:12" x14ac:dyDescent="0.2">
      <c r="A23" s="58"/>
      <c r="B23" s="50">
        <v>1</v>
      </c>
      <c r="C23" s="51" t="s">
        <v>35</v>
      </c>
      <c r="D23" s="52" t="s">
        <v>39</v>
      </c>
      <c r="E23" s="53">
        <v>5.19</v>
      </c>
      <c r="F23" s="54">
        <f t="shared" si="1"/>
        <v>91847.430000000008</v>
      </c>
      <c r="G23" s="55">
        <f t="shared" si="2"/>
        <v>91847.430000000008</v>
      </c>
      <c r="H23" s="54"/>
      <c r="I23" s="54"/>
      <c r="J23" s="54"/>
      <c r="K23" s="54">
        <f t="shared" si="0"/>
        <v>9184.7430000000004</v>
      </c>
      <c r="L23" s="56">
        <f t="shared" si="3"/>
        <v>101032.17300000001</v>
      </c>
    </row>
    <row r="24" spans="1:12" ht="12" thickBot="1" x14ac:dyDescent="0.25">
      <c r="A24" s="59"/>
      <c r="B24" s="60">
        <v>1</v>
      </c>
      <c r="C24" s="61" t="s">
        <v>41</v>
      </c>
      <c r="D24" s="62" t="s">
        <v>39</v>
      </c>
      <c r="E24" s="63">
        <v>5.48</v>
      </c>
      <c r="F24" s="45">
        <f t="shared" si="1"/>
        <v>96979.560000000012</v>
      </c>
      <c r="G24" s="64">
        <f t="shared" si="2"/>
        <v>96979.560000000012</v>
      </c>
      <c r="H24" s="64"/>
      <c r="I24" s="64"/>
      <c r="J24" s="64"/>
      <c r="K24" s="64">
        <f t="shared" si="0"/>
        <v>9697.9560000000019</v>
      </c>
      <c r="L24" s="65">
        <f t="shared" si="3"/>
        <v>106677.51600000002</v>
      </c>
    </row>
    <row r="25" spans="1:12" ht="22.5" thickBot="1" x14ac:dyDescent="0.25">
      <c r="A25" s="66" t="s">
        <v>42</v>
      </c>
      <c r="B25" s="67">
        <f>SUM(B13:B24)</f>
        <v>12</v>
      </c>
      <c r="C25" s="68"/>
      <c r="D25" s="68"/>
      <c r="E25" s="69"/>
      <c r="F25" s="47">
        <f t="shared" si="1"/>
        <v>0</v>
      </c>
      <c r="G25" s="70">
        <f>SUM(G13:G24)</f>
        <v>1301437.3799999999</v>
      </c>
      <c r="H25" s="71">
        <f>SUM(H13:H24)</f>
        <v>42500</v>
      </c>
      <c r="I25" s="72"/>
      <c r="J25" s="72"/>
      <c r="K25" s="71">
        <f>SUM(K13:K24)</f>
        <v>130143.73800000003</v>
      </c>
      <c r="L25" s="73">
        <f>SUM(L13:L24)</f>
        <v>1474081.118</v>
      </c>
    </row>
    <row r="26" spans="1:12" x14ac:dyDescent="0.2">
      <c r="A26" s="40" t="s">
        <v>43</v>
      </c>
      <c r="B26" s="41">
        <v>1</v>
      </c>
      <c r="C26" s="43" t="s">
        <v>25</v>
      </c>
      <c r="D26" s="43" t="s">
        <v>44</v>
      </c>
      <c r="E26" s="74">
        <v>5.16</v>
      </c>
      <c r="F26" s="75">
        <f t="shared" si="1"/>
        <v>91316.52</v>
      </c>
      <c r="G26" s="47">
        <f>F26*B26</f>
        <v>91316.52</v>
      </c>
      <c r="H26" s="47"/>
      <c r="I26" s="47"/>
      <c r="J26" s="47"/>
      <c r="K26" s="47">
        <f>G26*10%</f>
        <v>9131.652</v>
      </c>
      <c r="L26" s="42">
        <f>SUM(G26:K26)</f>
        <v>100448.17200000001</v>
      </c>
    </row>
    <row r="27" spans="1:12" s="76" customFormat="1" x14ac:dyDescent="0.2">
      <c r="A27" s="57" t="s">
        <v>43</v>
      </c>
      <c r="B27" s="50">
        <v>1</v>
      </c>
      <c r="C27" s="52" t="s">
        <v>25</v>
      </c>
      <c r="D27" s="52" t="s">
        <v>44</v>
      </c>
      <c r="E27" s="53">
        <v>5.16</v>
      </c>
      <c r="F27" s="54">
        <f t="shared" si="1"/>
        <v>91316.52</v>
      </c>
      <c r="G27" s="55">
        <f t="shared" ref="G27:G42" si="4">F27*B27</f>
        <v>91316.52</v>
      </c>
      <c r="H27" s="54"/>
      <c r="I27" s="54"/>
      <c r="J27" s="54"/>
      <c r="K27" s="54">
        <f t="shared" ref="K27:K42" si="5">G27*10%</f>
        <v>9131.652</v>
      </c>
      <c r="L27" s="51">
        <f t="shared" ref="L27:L42" si="6">SUM(G27:K27)</f>
        <v>100448.17200000001</v>
      </c>
    </row>
    <row r="28" spans="1:12" x14ac:dyDescent="0.2">
      <c r="A28" s="57" t="s">
        <v>45</v>
      </c>
      <c r="B28" s="50">
        <v>1</v>
      </c>
      <c r="C28" s="51" t="s">
        <v>46</v>
      </c>
      <c r="D28" s="52" t="s">
        <v>47</v>
      </c>
      <c r="E28" s="53">
        <v>3.85</v>
      </c>
      <c r="F28" s="54">
        <f t="shared" si="1"/>
        <v>68133.45</v>
      </c>
      <c r="G28" s="55">
        <f t="shared" si="4"/>
        <v>68133.45</v>
      </c>
      <c r="H28" s="54"/>
      <c r="I28" s="54"/>
      <c r="J28" s="54"/>
      <c r="K28" s="54">
        <f t="shared" si="5"/>
        <v>6813.3450000000003</v>
      </c>
      <c r="L28" s="51">
        <f t="shared" si="6"/>
        <v>74946.794999999998</v>
      </c>
    </row>
    <row r="29" spans="1:12" x14ac:dyDescent="0.2">
      <c r="A29" s="77" t="s">
        <v>48</v>
      </c>
      <c r="B29" s="50">
        <v>1</v>
      </c>
      <c r="C29" s="51" t="s">
        <v>49</v>
      </c>
      <c r="D29" s="52" t="s">
        <v>47</v>
      </c>
      <c r="E29" s="53">
        <v>3.71</v>
      </c>
      <c r="F29" s="54">
        <f t="shared" si="1"/>
        <v>65655.87</v>
      </c>
      <c r="G29" s="55">
        <f t="shared" si="4"/>
        <v>65655.87</v>
      </c>
      <c r="H29" s="54"/>
      <c r="I29" s="54"/>
      <c r="J29" s="54"/>
      <c r="K29" s="54">
        <f t="shared" si="5"/>
        <v>6565.5869999999995</v>
      </c>
      <c r="L29" s="51">
        <f t="shared" si="6"/>
        <v>72221.456999999995</v>
      </c>
    </row>
    <row r="30" spans="1:12" x14ac:dyDescent="0.2">
      <c r="A30" s="77"/>
      <c r="B30" s="50">
        <v>0.5</v>
      </c>
      <c r="C30" s="51" t="s">
        <v>50</v>
      </c>
      <c r="D30" s="52" t="s">
        <v>47</v>
      </c>
      <c r="E30" s="53">
        <v>3.94</v>
      </c>
      <c r="F30" s="54">
        <f t="shared" si="1"/>
        <v>69726.179999999993</v>
      </c>
      <c r="G30" s="55">
        <f t="shared" si="4"/>
        <v>34863.089999999997</v>
      </c>
      <c r="H30" s="54"/>
      <c r="I30" s="54"/>
      <c r="J30" s="54"/>
      <c r="K30" s="54">
        <f t="shared" si="5"/>
        <v>3486.3089999999997</v>
      </c>
      <c r="L30" s="51">
        <f t="shared" si="6"/>
        <v>38349.398999999998</v>
      </c>
    </row>
    <row r="31" spans="1:12" x14ac:dyDescent="0.2">
      <c r="A31" s="77"/>
      <c r="B31" s="50">
        <v>1</v>
      </c>
      <c r="C31" s="51" t="s">
        <v>50</v>
      </c>
      <c r="D31" s="52" t="s">
        <v>47</v>
      </c>
      <c r="E31" s="53">
        <v>3.94</v>
      </c>
      <c r="F31" s="54">
        <f t="shared" si="1"/>
        <v>69726.179999999993</v>
      </c>
      <c r="G31" s="55">
        <f t="shared" si="4"/>
        <v>69726.179999999993</v>
      </c>
      <c r="H31" s="54"/>
      <c r="I31" s="54"/>
      <c r="J31" s="54"/>
      <c r="K31" s="54">
        <f t="shared" si="5"/>
        <v>6972.6179999999995</v>
      </c>
      <c r="L31" s="51">
        <f t="shared" si="6"/>
        <v>76698.797999999995</v>
      </c>
    </row>
    <row r="32" spans="1:12" x14ac:dyDescent="0.2">
      <c r="A32" s="77"/>
      <c r="B32" s="50">
        <v>1</v>
      </c>
      <c r="C32" s="51" t="s">
        <v>46</v>
      </c>
      <c r="D32" s="52" t="s">
        <v>47</v>
      </c>
      <c r="E32" s="53">
        <v>3.85</v>
      </c>
      <c r="F32" s="54">
        <f t="shared" si="1"/>
        <v>68133.45</v>
      </c>
      <c r="G32" s="55">
        <f t="shared" si="4"/>
        <v>68133.45</v>
      </c>
      <c r="H32" s="54"/>
      <c r="I32" s="54"/>
      <c r="J32" s="54"/>
      <c r="K32" s="54">
        <f t="shared" si="5"/>
        <v>6813.3450000000003</v>
      </c>
      <c r="L32" s="51">
        <f t="shared" si="6"/>
        <v>74946.794999999998</v>
      </c>
    </row>
    <row r="33" spans="1:12" x14ac:dyDescent="0.2">
      <c r="A33" s="77"/>
      <c r="B33" s="50">
        <v>1</v>
      </c>
      <c r="C33" s="51" t="s">
        <v>49</v>
      </c>
      <c r="D33" s="52" t="s">
        <v>47</v>
      </c>
      <c r="E33" s="53">
        <v>3.71</v>
      </c>
      <c r="F33" s="54">
        <f t="shared" si="1"/>
        <v>65655.87</v>
      </c>
      <c r="G33" s="55">
        <f t="shared" si="4"/>
        <v>65655.87</v>
      </c>
      <c r="H33" s="54"/>
      <c r="I33" s="54"/>
      <c r="J33" s="54"/>
      <c r="K33" s="54">
        <f t="shared" si="5"/>
        <v>6565.5869999999995</v>
      </c>
      <c r="L33" s="51">
        <f t="shared" si="6"/>
        <v>72221.456999999995</v>
      </c>
    </row>
    <row r="34" spans="1:12" x14ac:dyDescent="0.2">
      <c r="A34" s="77"/>
      <c r="B34" s="50">
        <v>1</v>
      </c>
      <c r="C34" s="51" t="s">
        <v>51</v>
      </c>
      <c r="D34" s="52" t="s">
        <v>47</v>
      </c>
      <c r="E34" s="53">
        <v>3.78</v>
      </c>
      <c r="F34" s="54">
        <f t="shared" si="1"/>
        <v>66894.66</v>
      </c>
      <c r="G34" s="55">
        <f t="shared" si="4"/>
        <v>66894.66</v>
      </c>
      <c r="H34" s="54"/>
      <c r="I34" s="54"/>
      <c r="J34" s="54"/>
      <c r="K34" s="54">
        <f t="shared" si="5"/>
        <v>6689.4660000000003</v>
      </c>
      <c r="L34" s="51">
        <f t="shared" si="6"/>
        <v>73584.126000000004</v>
      </c>
    </row>
    <row r="35" spans="1:12" x14ac:dyDescent="0.2">
      <c r="A35" s="77"/>
      <c r="B35" s="50">
        <v>1</v>
      </c>
      <c r="C35" s="51" t="s">
        <v>49</v>
      </c>
      <c r="D35" s="51" t="s">
        <v>47</v>
      </c>
      <c r="E35" s="53">
        <v>3.71</v>
      </c>
      <c r="F35" s="54">
        <f t="shared" si="1"/>
        <v>65655.87</v>
      </c>
      <c r="G35" s="55">
        <f t="shared" si="4"/>
        <v>65655.87</v>
      </c>
      <c r="H35" s="54"/>
      <c r="I35" s="54"/>
      <c r="J35" s="54"/>
      <c r="K35" s="54">
        <f t="shared" si="5"/>
        <v>6565.5869999999995</v>
      </c>
      <c r="L35" s="51">
        <f t="shared" si="6"/>
        <v>72221.456999999995</v>
      </c>
    </row>
    <row r="36" spans="1:12" x14ac:dyDescent="0.2">
      <c r="A36" s="77"/>
      <c r="B36" s="50">
        <v>1</v>
      </c>
      <c r="C36" s="51" t="s">
        <v>52</v>
      </c>
      <c r="D36" s="52" t="s">
        <v>53</v>
      </c>
      <c r="E36" s="53">
        <v>3.32</v>
      </c>
      <c r="F36" s="54">
        <f t="shared" si="1"/>
        <v>58754.039999999994</v>
      </c>
      <c r="G36" s="55">
        <f t="shared" si="4"/>
        <v>58754.039999999994</v>
      </c>
      <c r="H36" s="54"/>
      <c r="I36" s="54"/>
      <c r="J36" s="54"/>
      <c r="K36" s="54">
        <f t="shared" si="5"/>
        <v>5875.4039999999995</v>
      </c>
      <c r="L36" s="51">
        <f t="shared" si="6"/>
        <v>64629.443999999996</v>
      </c>
    </row>
    <row r="37" spans="1:12" x14ac:dyDescent="0.2">
      <c r="A37" s="77"/>
      <c r="B37" s="50">
        <v>1</v>
      </c>
      <c r="C37" s="51" t="s">
        <v>52</v>
      </c>
      <c r="D37" s="51" t="s">
        <v>53</v>
      </c>
      <c r="E37" s="53">
        <v>3.32</v>
      </c>
      <c r="F37" s="54">
        <f t="shared" si="1"/>
        <v>58754.039999999994</v>
      </c>
      <c r="G37" s="55">
        <f t="shared" si="4"/>
        <v>58754.039999999994</v>
      </c>
      <c r="H37" s="54"/>
      <c r="I37" s="54"/>
      <c r="J37" s="54"/>
      <c r="K37" s="54">
        <f t="shared" si="5"/>
        <v>5875.4039999999995</v>
      </c>
      <c r="L37" s="51">
        <f t="shared" si="6"/>
        <v>64629.443999999996</v>
      </c>
    </row>
    <row r="38" spans="1:12" x14ac:dyDescent="0.2">
      <c r="A38" s="77"/>
      <c r="B38" s="50">
        <v>1</v>
      </c>
      <c r="C38" s="51" t="s">
        <v>52</v>
      </c>
      <c r="D38" s="51" t="s">
        <v>53</v>
      </c>
      <c r="E38" s="53">
        <v>3.32</v>
      </c>
      <c r="F38" s="54">
        <f t="shared" si="1"/>
        <v>58754.039999999994</v>
      </c>
      <c r="G38" s="55">
        <f t="shared" si="4"/>
        <v>58754.039999999994</v>
      </c>
      <c r="H38" s="54"/>
      <c r="I38" s="54"/>
      <c r="J38" s="54"/>
      <c r="K38" s="54">
        <f t="shared" si="5"/>
        <v>5875.4039999999995</v>
      </c>
      <c r="L38" s="51">
        <f t="shared" si="6"/>
        <v>64629.443999999996</v>
      </c>
    </row>
    <row r="39" spans="1:12" x14ac:dyDescent="0.2">
      <c r="A39" s="78" t="s">
        <v>54</v>
      </c>
      <c r="B39" s="50">
        <v>1</v>
      </c>
      <c r="C39" s="51" t="s">
        <v>46</v>
      </c>
      <c r="D39" s="52" t="s">
        <v>47</v>
      </c>
      <c r="E39" s="53">
        <v>3.85</v>
      </c>
      <c r="F39" s="54">
        <f t="shared" si="1"/>
        <v>68133.45</v>
      </c>
      <c r="G39" s="55">
        <f t="shared" si="4"/>
        <v>68133.45</v>
      </c>
      <c r="H39" s="54"/>
      <c r="I39" s="79">
        <f>G39*32%</f>
        <v>21802.703999999998</v>
      </c>
      <c r="J39" s="54"/>
      <c r="K39" s="54">
        <f t="shared" si="5"/>
        <v>6813.3450000000003</v>
      </c>
      <c r="L39" s="51">
        <f t="shared" si="6"/>
        <v>96749.498999999996</v>
      </c>
    </row>
    <row r="40" spans="1:12" x14ac:dyDescent="0.2">
      <c r="A40" s="78"/>
      <c r="B40" s="50">
        <v>1</v>
      </c>
      <c r="C40" s="51" t="s">
        <v>46</v>
      </c>
      <c r="D40" s="52" t="s">
        <v>47</v>
      </c>
      <c r="E40" s="53">
        <v>3.85</v>
      </c>
      <c r="F40" s="54">
        <f t="shared" si="1"/>
        <v>68133.45</v>
      </c>
      <c r="G40" s="55">
        <f t="shared" si="4"/>
        <v>68133.45</v>
      </c>
      <c r="H40" s="54"/>
      <c r="I40" s="79">
        <f t="shared" ref="I40:I41" si="7">G40*32%</f>
        <v>21802.703999999998</v>
      </c>
      <c r="J40" s="54"/>
      <c r="K40" s="54">
        <f t="shared" si="5"/>
        <v>6813.3450000000003</v>
      </c>
      <c r="L40" s="51">
        <f t="shared" si="6"/>
        <v>96749.498999999996</v>
      </c>
    </row>
    <row r="41" spans="1:12" x14ac:dyDescent="0.2">
      <c r="A41" s="78"/>
      <c r="B41" s="50">
        <v>1</v>
      </c>
      <c r="C41" s="51" t="s">
        <v>55</v>
      </c>
      <c r="D41" s="52" t="s">
        <v>47</v>
      </c>
      <c r="E41" s="53">
        <v>3.58</v>
      </c>
      <c r="F41" s="54">
        <f t="shared" si="1"/>
        <v>63355.26</v>
      </c>
      <c r="G41" s="55">
        <f t="shared" si="4"/>
        <v>63355.26</v>
      </c>
      <c r="H41" s="54"/>
      <c r="I41" s="79">
        <f t="shared" si="7"/>
        <v>20273.683199999999</v>
      </c>
      <c r="J41" s="54"/>
      <c r="K41" s="54">
        <f t="shared" si="5"/>
        <v>6335.5260000000007</v>
      </c>
      <c r="L41" s="51">
        <f t="shared" si="6"/>
        <v>89964.469200000007</v>
      </c>
    </row>
    <row r="42" spans="1:12" ht="12" thickBot="1" x14ac:dyDescent="0.25">
      <c r="A42" s="49" t="s">
        <v>56</v>
      </c>
      <c r="B42" s="50">
        <v>1</v>
      </c>
      <c r="C42" s="52" t="s">
        <v>33</v>
      </c>
      <c r="D42" s="52" t="s">
        <v>57</v>
      </c>
      <c r="E42" s="80">
        <v>4.4000000000000004</v>
      </c>
      <c r="F42" s="45">
        <f t="shared" si="1"/>
        <v>77866.8</v>
      </c>
      <c r="G42" s="54">
        <f t="shared" si="4"/>
        <v>77866.8</v>
      </c>
      <c r="H42" s="54"/>
      <c r="I42" s="54"/>
      <c r="J42" s="54"/>
      <c r="K42" s="54">
        <f t="shared" si="5"/>
        <v>7786.68</v>
      </c>
      <c r="L42" s="51">
        <f t="shared" si="6"/>
        <v>85653.48000000001</v>
      </c>
    </row>
    <row r="43" spans="1:12" ht="12" thickBot="1" x14ac:dyDescent="0.25">
      <c r="A43" s="81" t="s">
        <v>58</v>
      </c>
      <c r="B43" s="82">
        <f>SUM(B26:B42)</f>
        <v>16.5</v>
      </c>
      <c r="C43" s="83"/>
      <c r="D43" s="83"/>
      <c r="E43" s="84"/>
      <c r="F43" s="47">
        <f t="shared" si="1"/>
        <v>0</v>
      </c>
      <c r="G43" s="83">
        <f t="shared" ref="G43:L43" si="8">SUM(G26:G42)</f>
        <v>1141102.56</v>
      </c>
      <c r="H43" s="83">
        <f t="shared" si="8"/>
        <v>0</v>
      </c>
      <c r="I43" s="83">
        <f t="shared" si="8"/>
        <v>63879.091199999995</v>
      </c>
      <c r="J43" s="83">
        <f t="shared" si="8"/>
        <v>0</v>
      </c>
      <c r="K43" s="83">
        <f t="shared" si="8"/>
        <v>114110.25599999999</v>
      </c>
      <c r="L43" s="83">
        <f t="shared" si="8"/>
        <v>1319091.9072</v>
      </c>
    </row>
    <row r="44" spans="1:12" x14ac:dyDescent="0.2">
      <c r="A44" s="85" t="s">
        <v>59</v>
      </c>
      <c r="B44" s="86">
        <v>1</v>
      </c>
      <c r="C44" s="87" t="s">
        <v>60</v>
      </c>
      <c r="D44" s="87" t="s">
        <v>61</v>
      </c>
      <c r="E44" s="88">
        <v>4.4400000000000004</v>
      </c>
      <c r="F44" s="75">
        <f t="shared" si="1"/>
        <v>78574.680000000008</v>
      </c>
      <c r="G44" s="89">
        <f>F44*B44</f>
        <v>78574.680000000008</v>
      </c>
      <c r="H44" s="90"/>
      <c r="I44" s="90"/>
      <c r="J44" s="90"/>
      <c r="K44" s="89">
        <f>G44*10%</f>
        <v>7857.4680000000008</v>
      </c>
      <c r="L44" s="89">
        <f>SUM(G44:K44)</f>
        <v>86432.148000000016</v>
      </c>
    </row>
    <row r="45" spans="1:12" x14ac:dyDescent="0.2">
      <c r="A45" s="49" t="s">
        <v>62</v>
      </c>
      <c r="B45" s="50">
        <v>1</v>
      </c>
      <c r="C45" s="51" t="s">
        <v>49</v>
      </c>
      <c r="D45" s="52" t="s">
        <v>61</v>
      </c>
      <c r="E45" s="91">
        <v>4.54</v>
      </c>
      <c r="F45" s="54">
        <f t="shared" si="1"/>
        <v>80344.38</v>
      </c>
      <c r="G45" s="51">
        <f t="shared" ref="G45:G54" si="9">F45*B45</f>
        <v>80344.38</v>
      </c>
      <c r="H45" s="92"/>
      <c r="I45" s="92"/>
      <c r="J45" s="92"/>
      <c r="K45" s="89">
        <f t="shared" ref="K45:K54" si="10">G45*10%</f>
        <v>8034.438000000001</v>
      </c>
      <c r="L45" s="51">
        <f t="shared" ref="L45:L54" si="11">SUM(G45:K45)</f>
        <v>88378.817999999999</v>
      </c>
    </row>
    <row r="46" spans="1:12" x14ac:dyDescent="0.2">
      <c r="A46" s="93" t="s">
        <v>63</v>
      </c>
      <c r="B46" s="50">
        <v>1</v>
      </c>
      <c r="C46" s="51" t="s">
        <v>64</v>
      </c>
      <c r="D46" s="51" t="s">
        <v>61</v>
      </c>
      <c r="E46" s="91">
        <v>4.4400000000000004</v>
      </c>
      <c r="F46" s="54">
        <f t="shared" si="1"/>
        <v>78574.680000000008</v>
      </c>
      <c r="G46" s="51">
        <f t="shared" si="9"/>
        <v>78574.680000000008</v>
      </c>
      <c r="H46" s="94"/>
      <c r="I46" s="94"/>
      <c r="J46" s="94"/>
      <c r="K46" s="89">
        <f t="shared" si="10"/>
        <v>7857.4680000000008</v>
      </c>
      <c r="L46" s="51">
        <f t="shared" si="11"/>
        <v>86432.148000000016</v>
      </c>
    </row>
    <row r="47" spans="1:12" x14ac:dyDescent="0.2">
      <c r="A47" s="95" t="s">
        <v>65</v>
      </c>
      <c r="B47" s="50">
        <v>1</v>
      </c>
      <c r="C47" s="52" t="s">
        <v>25</v>
      </c>
      <c r="D47" s="52" t="s">
        <v>66</v>
      </c>
      <c r="E47" s="91">
        <v>4.83</v>
      </c>
      <c r="F47" s="54">
        <f t="shared" si="1"/>
        <v>85476.51</v>
      </c>
      <c r="G47" s="51">
        <f t="shared" si="9"/>
        <v>85476.51</v>
      </c>
      <c r="H47" s="92"/>
      <c r="I47" s="92"/>
      <c r="J47" s="92"/>
      <c r="K47" s="89">
        <f t="shared" si="10"/>
        <v>8547.6509999999998</v>
      </c>
      <c r="L47" s="51">
        <f t="shared" si="11"/>
        <v>94024.160999999993</v>
      </c>
    </row>
    <row r="48" spans="1:12" x14ac:dyDescent="0.2">
      <c r="A48" s="95" t="s">
        <v>65</v>
      </c>
      <c r="B48" s="50">
        <v>1</v>
      </c>
      <c r="C48" s="51" t="s">
        <v>50</v>
      </c>
      <c r="D48" s="52" t="s">
        <v>66</v>
      </c>
      <c r="E48" s="91">
        <v>4.46</v>
      </c>
      <c r="F48" s="54">
        <f t="shared" si="1"/>
        <v>78928.62</v>
      </c>
      <c r="G48" s="51">
        <f t="shared" si="9"/>
        <v>78928.62</v>
      </c>
      <c r="H48" s="96"/>
      <c r="I48" s="96"/>
      <c r="J48" s="96"/>
      <c r="K48" s="89">
        <f t="shared" si="10"/>
        <v>7892.8620000000001</v>
      </c>
      <c r="L48" s="51">
        <f t="shared" si="11"/>
        <v>86821.481999999989</v>
      </c>
    </row>
    <row r="49" spans="1:13" ht="22.5" x14ac:dyDescent="0.2">
      <c r="A49" s="93" t="s">
        <v>67</v>
      </c>
      <c r="B49" s="50">
        <v>1</v>
      </c>
      <c r="C49" s="52" t="s">
        <v>46</v>
      </c>
      <c r="D49" s="51" t="s">
        <v>66</v>
      </c>
      <c r="E49" s="91">
        <v>4.43</v>
      </c>
      <c r="F49" s="54">
        <f t="shared" si="1"/>
        <v>78397.709999999992</v>
      </c>
      <c r="G49" s="51">
        <f t="shared" si="9"/>
        <v>78397.709999999992</v>
      </c>
      <c r="H49" s="96"/>
      <c r="I49" s="96"/>
      <c r="J49" s="96"/>
      <c r="K49" s="89">
        <f t="shared" si="10"/>
        <v>7839.7709999999997</v>
      </c>
      <c r="L49" s="51">
        <f t="shared" si="11"/>
        <v>86237.480999999985</v>
      </c>
    </row>
    <row r="50" spans="1:13" x14ac:dyDescent="0.2">
      <c r="A50" s="57" t="s">
        <v>68</v>
      </c>
      <c r="B50" s="50">
        <v>1</v>
      </c>
      <c r="C50" s="52" t="s">
        <v>25</v>
      </c>
      <c r="D50" s="52" t="s">
        <v>66</v>
      </c>
      <c r="E50" s="91">
        <v>4.83</v>
      </c>
      <c r="F50" s="54">
        <f t="shared" si="1"/>
        <v>85476.51</v>
      </c>
      <c r="G50" s="51">
        <f t="shared" si="9"/>
        <v>85476.51</v>
      </c>
      <c r="H50" s="96"/>
      <c r="I50" s="96"/>
      <c r="J50" s="96"/>
      <c r="K50" s="89">
        <f t="shared" si="10"/>
        <v>8547.6509999999998</v>
      </c>
      <c r="L50" s="51">
        <f t="shared" si="11"/>
        <v>94024.160999999993</v>
      </c>
    </row>
    <row r="51" spans="1:13" ht="22.5" x14ac:dyDescent="0.2">
      <c r="A51" s="93" t="s">
        <v>69</v>
      </c>
      <c r="B51" s="50">
        <v>1</v>
      </c>
      <c r="C51" s="52" t="s">
        <v>51</v>
      </c>
      <c r="D51" s="52" t="s">
        <v>66</v>
      </c>
      <c r="E51" s="91">
        <v>4.2699999999999996</v>
      </c>
      <c r="F51" s="54">
        <f t="shared" si="1"/>
        <v>75566.189999999988</v>
      </c>
      <c r="G51" s="51">
        <f t="shared" si="9"/>
        <v>75566.189999999988</v>
      </c>
      <c r="H51" s="96"/>
      <c r="I51" s="96"/>
      <c r="J51" s="96"/>
      <c r="K51" s="51">
        <f t="shared" si="10"/>
        <v>7556.6189999999988</v>
      </c>
      <c r="L51" s="51">
        <f t="shared" si="11"/>
        <v>83122.808999999979</v>
      </c>
    </row>
    <row r="52" spans="1:13" x14ac:dyDescent="0.2">
      <c r="A52" s="49" t="s">
        <v>70</v>
      </c>
      <c r="B52" s="50">
        <v>0.5</v>
      </c>
      <c r="C52" s="52" t="s">
        <v>25</v>
      </c>
      <c r="D52" s="52" t="s">
        <v>66</v>
      </c>
      <c r="E52" s="91">
        <v>4.83</v>
      </c>
      <c r="F52" s="54">
        <f t="shared" si="1"/>
        <v>85476.51</v>
      </c>
      <c r="G52" s="51">
        <f t="shared" si="9"/>
        <v>42738.254999999997</v>
      </c>
      <c r="H52" s="96"/>
      <c r="I52" s="96"/>
      <c r="J52" s="96"/>
      <c r="K52" s="89">
        <f t="shared" si="10"/>
        <v>4273.8254999999999</v>
      </c>
      <c r="L52" s="51">
        <f t="shared" si="11"/>
        <v>47012.080499999996</v>
      </c>
    </row>
    <row r="53" spans="1:13" x14ac:dyDescent="0.2">
      <c r="A53" s="57" t="s">
        <v>71</v>
      </c>
      <c r="B53" s="50">
        <v>1</v>
      </c>
      <c r="C53" s="51" t="s">
        <v>49</v>
      </c>
      <c r="D53" s="52" t="s">
        <v>66</v>
      </c>
      <c r="E53" s="91">
        <v>4.2300000000000004</v>
      </c>
      <c r="F53" s="54">
        <f t="shared" si="1"/>
        <v>74858.310000000012</v>
      </c>
      <c r="G53" s="51">
        <f t="shared" si="9"/>
        <v>74858.310000000012</v>
      </c>
      <c r="H53" s="96"/>
      <c r="I53" s="96"/>
      <c r="J53" s="96"/>
      <c r="K53" s="89">
        <f t="shared" si="10"/>
        <v>7485.8310000000019</v>
      </c>
      <c r="L53" s="51">
        <f t="shared" si="11"/>
        <v>82344.141000000018</v>
      </c>
    </row>
    <row r="54" spans="1:13" ht="12" thickBot="1" x14ac:dyDescent="0.25">
      <c r="A54" s="93" t="s">
        <v>72</v>
      </c>
      <c r="B54" s="50">
        <v>1</v>
      </c>
      <c r="C54" s="51" t="s">
        <v>64</v>
      </c>
      <c r="D54" s="51" t="s">
        <v>73</v>
      </c>
      <c r="E54" s="97">
        <v>3.39</v>
      </c>
      <c r="F54" s="45">
        <f t="shared" si="1"/>
        <v>59992.83</v>
      </c>
      <c r="G54" s="51">
        <f t="shared" si="9"/>
        <v>59992.83</v>
      </c>
      <c r="H54" s="96"/>
      <c r="I54" s="96"/>
      <c r="J54" s="96"/>
      <c r="K54" s="89">
        <f t="shared" si="10"/>
        <v>5999.2830000000004</v>
      </c>
      <c r="L54" s="51">
        <f t="shared" si="11"/>
        <v>65992.112999999998</v>
      </c>
    </row>
    <row r="55" spans="1:13" ht="33" customHeight="1" thickBot="1" x14ac:dyDescent="0.25">
      <c r="A55" s="81" t="s">
        <v>74</v>
      </c>
      <c r="B55" s="82">
        <f>SUM(B44:B54)</f>
        <v>10.5</v>
      </c>
      <c r="C55" s="83"/>
      <c r="D55" s="83"/>
      <c r="E55" s="98"/>
      <c r="F55" s="47">
        <f t="shared" si="1"/>
        <v>0</v>
      </c>
      <c r="G55" s="99">
        <f>SUM(G44:G54)</f>
        <v>818928.67499999993</v>
      </c>
      <c r="H55" s="99"/>
      <c r="I55" s="99"/>
      <c r="J55" s="99"/>
      <c r="K55" s="99">
        <f>SUM(K44:K54)</f>
        <v>81892.867500000008</v>
      </c>
      <c r="L55" s="100">
        <f>SUM(L44:L54)</f>
        <v>900821.5425000001</v>
      </c>
    </row>
    <row r="56" spans="1:13" x14ac:dyDescent="0.2">
      <c r="A56" s="101" t="s">
        <v>75</v>
      </c>
      <c r="B56" s="50">
        <v>2</v>
      </c>
      <c r="C56" s="51"/>
      <c r="D56" s="52" t="s">
        <v>76</v>
      </c>
      <c r="E56" s="88">
        <v>2.89</v>
      </c>
      <c r="F56" s="75">
        <f t="shared" si="1"/>
        <v>51144.33</v>
      </c>
      <c r="G56" s="79">
        <f>F56*B56</f>
        <v>102288.66</v>
      </c>
      <c r="H56" s="96"/>
      <c r="I56" s="96"/>
      <c r="J56" s="96">
        <v>6194</v>
      </c>
      <c r="K56" s="79">
        <f>G56*10%</f>
        <v>10228.866000000002</v>
      </c>
      <c r="L56" s="52">
        <f>SUM(G56:K56)</f>
        <v>118711.52600000001</v>
      </c>
      <c r="M56" s="102"/>
    </row>
    <row r="57" spans="1:13" ht="22.5" x14ac:dyDescent="0.2">
      <c r="A57" s="103" t="s">
        <v>77</v>
      </c>
      <c r="B57" s="50">
        <v>3</v>
      </c>
      <c r="C57" s="51"/>
      <c r="D57" s="52" t="s">
        <v>78</v>
      </c>
      <c r="E57" s="91">
        <v>2.84</v>
      </c>
      <c r="F57" s="54">
        <f t="shared" si="1"/>
        <v>50259.479999999996</v>
      </c>
      <c r="G57" s="79">
        <f t="shared" ref="G57:G62" si="12">F57*B57</f>
        <v>150778.44</v>
      </c>
      <c r="H57" s="96"/>
      <c r="I57" s="96"/>
      <c r="J57" s="96"/>
      <c r="K57" s="79">
        <f t="shared" ref="K57:K63" si="13">G57*10%</f>
        <v>15077.844000000001</v>
      </c>
      <c r="L57" s="52">
        <f t="shared" ref="L57:L63" si="14">SUM(G57:K57)</f>
        <v>165856.28400000001</v>
      </c>
      <c r="M57" s="102"/>
    </row>
    <row r="58" spans="1:13" x14ac:dyDescent="0.2">
      <c r="A58" s="57" t="s">
        <v>79</v>
      </c>
      <c r="B58" s="50">
        <v>10</v>
      </c>
      <c r="C58" s="51"/>
      <c r="D58" s="52" t="s">
        <v>80</v>
      </c>
      <c r="E58" s="91">
        <v>2.81</v>
      </c>
      <c r="F58" s="54">
        <f t="shared" si="1"/>
        <v>49728.57</v>
      </c>
      <c r="G58" s="79">
        <f t="shared" si="12"/>
        <v>497285.7</v>
      </c>
      <c r="H58" s="96"/>
      <c r="I58" s="79">
        <f>17697*20%*B58</f>
        <v>35394</v>
      </c>
      <c r="J58" s="96"/>
      <c r="K58" s="79">
        <f t="shared" si="13"/>
        <v>49728.570000000007</v>
      </c>
      <c r="L58" s="52">
        <f t="shared" si="14"/>
        <v>582408.27</v>
      </c>
      <c r="M58" s="102"/>
    </row>
    <row r="59" spans="1:13" x14ac:dyDescent="0.2">
      <c r="A59" s="57" t="s">
        <v>81</v>
      </c>
      <c r="B59" s="50">
        <v>1</v>
      </c>
      <c r="C59" s="51"/>
      <c r="D59" s="52" t="s">
        <v>80</v>
      </c>
      <c r="E59" s="91">
        <v>2.81</v>
      </c>
      <c r="F59" s="54">
        <f t="shared" si="1"/>
        <v>49728.57</v>
      </c>
      <c r="G59" s="79">
        <f t="shared" si="12"/>
        <v>49728.57</v>
      </c>
      <c r="H59" s="96"/>
      <c r="I59" s="96"/>
      <c r="J59" s="96"/>
      <c r="K59" s="79">
        <f t="shared" si="13"/>
        <v>4972.857</v>
      </c>
      <c r="L59" s="52">
        <f t="shared" si="14"/>
        <v>54701.426999999996</v>
      </c>
      <c r="M59" s="102"/>
    </row>
    <row r="60" spans="1:13" x14ac:dyDescent="0.2">
      <c r="A60" s="57" t="s">
        <v>82</v>
      </c>
      <c r="B60" s="50">
        <v>6</v>
      </c>
      <c r="C60" s="51"/>
      <c r="D60" s="52" t="s">
        <v>83</v>
      </c>
      <c r="E60" s="91">
        <v>2.77</v>
      </c>
      <c r="F60" s="54">
        <f t="shared" si="1"/>
        <v>49020.69</v>
      </c>
      <c r="G60" s="79">
        <f t="shared" si="12"/>
        <v>294124.14</v>
      </c>
      <c r="H60" s="96"/>
      <c r="I60" s="79">
        <f>G60*32%</f>
        <v>94119.724800000011</v>
      </c>
      <c r="J60" s="96"/>
      <c r="K60" s="79">
        <f t="shared" si="13"/>
        <v>29412.414000000004</v>
      </c>
      <c r="L60" s="52">
        <f t="shared" si="14"/>
        <v>417656.27880000003</v>
      </c>
      <c r="M60" s="102"/>
    </row>
    <row r="61" spans="1:13" x14ac:dyDescent="0.2">
      <c r="A61" s="57" t="s">
        <v>84</v>
      </c>
      <c r="B61" s="50">
        <v>2</v>
      </c>
      <c r="C61" s="51"/>
      <c r="D61" s="52" t="s">
        <v>83</v>
      </c>
      <c r="E61" s="91">
        <v>2.77</v>
      </c>
      <c r="F61" s="54">
        <f t="shared" si="1"/>
        <v>49020.69</v>
      </c>
      <c r="G61" s="79">
        <f t="shared" si="12"/>
        <v>98041.38</v>
      </c>
      <c r="H61" s="96"/>
      <c r="I61" s="96"/>
      <c r="J61" s="96"/>
      <c r="K61" s="79">
        <f t="shared" si="13"/>
        <v>9804.1380000000008</v>
      </c>
      <c r="L61" s="52">
        <f t="shared" si="14"/>
        <v>107845.51800000001</v>
      </c>
      <c r="M61" s="102"/>
    </row>
    <row r="62" spans="1:13" ht="12" thickBot="1" x14ac:dyDescent="0.25">
      <c r="A62" s="104" t="s">
        <v>85</v>
      </c>
      <c r="B62" s="60">
        <v>2</v>
      </c>
      <c r="C62" s="61"/>
      <c r="D62" s="62" t="s">
        <v>83</v>
      </c>
      <c r="E62" s="105">
        <v>2.77</v>
      </c>
      <c r="F62" s="45">
        <f t="shared" si="1"/>
        <v>49020.69</v>
      </c>
      <c r="G62" s="106">
        <f t="shared" si="12"/>
        <v>98041.38</v>
      </c>
      <c r="H62" s="107"/>
      <c r="I62" s="107"/>
      <c r="J62" s="107"/>
      <c r="K62" s="106">
        <f t="shared" si="13"/>
        <v>9804.1380000000008</v>
      </c>
      <c r="L62" s="62">
        <f t="shared" si="14"/>
        <v>107845.51800000001</v>
      </c>
      <c r="M62" s="102"/>
    </row>
    <row r="63" spans="1:13" ht="35.25" customHeight="1" thickBot="1" x14ac:dyDescent="0.25">
      <c r="A63" s="81" t="s">
        <v>86</v>
      </c>
      <c r="B63" s="82">
        <f>SUM(B56:B62)</f>
        <v>26</v>
      </c>
      <c r="C63" s="83"/>
      <c r="D63" s="83"/>
      <c r="E63" s="83"/>
      <c r="F63" s="108"/>
      <c r="G63" s="99">
        <f>SUM(G56:G62)</f>
        <v>1290288.27</v>
      </c>
      <c r="H63" s="99">
        <f>SUM(H56:H62)</f>
        <v>0</v>
      </c>
      <c r="I63" s="99">
        <f>SUM(I56:I62)</f>
        <v>129513.72480000001</v>
      </c>
      <c r="J63" s="99">
        <f>SUM(J56:J62)</f>
        <v>6194</v>
      </c>
      <c r="K63" s="99">
        <f t="shared" si="13"/>
        <v>129028.827</v>
      </c>
      <c r="L63" s="100">
        <f t="shared" si="14"/>
        <v>1555024.8218</v>
      </c>
    </row>
    <row r="64" spans="1:13" ht="12" thickBot="1" x14ac:dyDescent="0.25">
      <c r="A64" s="109" t="s">
        <v>87</v>
      </c>
      <c r="B64" s="110">
        <f>B25+B43+B55+B63</f>
        <v>65</v>
      </c>
      <c r="C64" s="111"/>
      <c r="D64" s="111"/>
      <c r="E64" s="111"/>
      <c r="F64" s="112"/>
      <c r="G64" s="113">
        <f t="shared" ref="G64:K64" si="15">G25+G43+G55+G63</f>
        <v>4551756.8849999998</v>
      </c>
      <c r="H64" s="113">
        <f t="shared" si="15"/>
        <v>42500</v>
      </c>
      <c r="I64" s="113">
        <f t="shared" si="15"/>
        <v>193392.81599999999</v>
      </c>
      <c r="J64" s="113">
        <f t="shared" si="15"/>
        <v>6194</v>
      </c>
      <c r="K64" s="113">
        <f t="shared" si="15"/>
        <v>455175.68849999999</v>
      </c>
      <c r="L64" s="114">
        <f>L25+L43+L55+L63</f>
        <v>5249019.3894999996</v>
      </c>
    </row>
    <row r="65" spans="1:5" x14ac:dyDescent="0.2">
      <c r="A65" s="115"/>
      <c r="B65" s="5"/>
      <c r="C65" s="115"/>
      <c r="D65" s="115"/>
      <c r="E65" s="115"/>
    </row>
    <row r="66" spans="1:5" x14ac:dyDescent="0.2">
      <c r="A66" s="115" t="s">
        <v>88</v>
      </c>
      <c r="B66" s="5"/>
      <c r="C66" s="115"/>
      <c r="D66" s="115" t="s">
        <v>89</v>
      </c>
      <c r="E66" s="115"/>
    </row>
    <row r="67" spans="1:5" x14ac:dyDescent="0.2">
      <c r="A67" s="115"/>
      <c r="B67" s="5"/>
      <c r="C67" s="115"/>
      <c r="D67" s="115"/>
      <c r="E67" s="115"/>
    </row>
    <row r="68" spans="1:5" x14ac:dyDescent="0.2">
      <c r="A68" s="115"/>
      <c r="B68" s="5"/>
      <c r="C68" s="115"/>
      <c r="D68" s="115"/>
      <c r="E68" s="115"/>
    </row>
    <row r="69" spans="1:5" x14ac:dyDescent="0.2">
      <c r="A69" s="115"/>
      <c r="B69" s="5"/>
      <c r="C69" s="115"/>
      <c r="D69" s="115"/>
      <c r="E69" s="115"/>
    </row>
    <row r="70" spans="1:5" x14ac:dyDescent="0.2">
      <c r="A70" s="115"/>
      <c r="B70" s="5"/>
      <c r="C70" s="115"/>
      <c r="D70" s="115"/>
      <c r="E70" s="115"/>
    </row>
    <row r="71" spans="1:5" x14ac:dyDescent="0.2">
      <c r="A71" s="115"/>
      <c r="B71" s="5"/>
      <c r="C71" s="115"/>
      <c r="D71" s="115"/>
      <c r="E71" s="115"/>
    </row>
    <row r="72" spans="1:5" x14ac:dyDescent="0.2">
      <c r="A72" s="115"/>
      <c r="B72" s="5"/>
      <c r="C72" s="115"/>
      <c r="D72" s="115"/>
      <c r="E72" s="115"/>
    </row>
  </sheetData>
  <mergeCells count="19">
    <mergeCell ref="A21:A24"/>
    <mergeCell ref="A29:A38"/>
    <mergeCell ref="A39:A41"/>
    <mergeCell ref="A9:L9"/>
    <mergeCell ref="A11:A12"/>
    <mergeCell ref="B11:B12"/>
    <mergeCell ref="C11:C12"/>
    <mergeCell ref="D11:D12"/>
    <mergeCell ref="F11:F12"/>
    <mergeCell ref="G11:G12"/>
    <mergeCell ref="H11:I11"/>
    <mergeCell ref="J11:K11"/>
    <mergeCell ref="L11:L12"/>
    <mergeCell ref="A2:D3"/>
    <mergeCell ref="G2:L3"/>
    <mergeCell ref="A4:D4"/>
    <mergeCell ref="G4:I4"/>
    <mergeCell ref="A7:K7"/>
    <mergeCell ref="A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A10" sqref="A10:A11"/>
    </sheetView>
  </sheetViews>
  <sheetFormatPr defaultRowHeight="12.75" x14ac:dyDescent="0.2"/>
  <cols>
    <col min="1" max="1" width="25.7109375" style="118" customWidth="1"/>
    <col min="2" max="2" width="7.7109375" style="118" customWidth="1"/>
    <col min="3" max="3" width="8.5703125" style="118" customWidth="1"/>
    <col min="4" max="4" width="7.140625" style="118" customWidth="1"/>
    <col min="5" max="5" width="8.85546875" style="118" customWidth="1"/>
    <col min="6" max="6" width="9.5703125" style="118" customWidth="1"/>
    <col min="7" max="7" width="9.140625" style="118"/>
    <col min="8" max="8" width="9.5703125" style="118" customWidth="1"/>
    <col min="9" max="10" width="9.140625" style="118"/>
    <col min="11" max="11" width="10.28515625" style="118" customWidth="1"/>
    <col min="12" max="16384" width="9.140625" style="118"/>
  </cols>
  <sheetData>
    <row r="1" spans="1:11" x14ac:dyDescent="0.2">
      <c r="A1" s="116" t="s">
        <v>0</v>
      </c>
      <c r="B1" s="116"/>
      <c r="C1" s="117"/>
      <c r="D1" s="117"/>
      <c r="G1" s="119" t="s">
        <v>1</v>
      </c>
      <c r="H1" s="120"/>
      <c r="I1" s="121"/>
      <c r="J1" s="121"/>
      <c r="K1" s="116"/>
    </row>
    <row r="2" spans="1:11" ht="15" customHeight="1" x14ac:dyDescent="0.2">
      <c r="A2" s="122" t="s">
        <v>2</v>
      </c>
      <c r="B2" s="122"/>
      <c r="C2" s="122"/>
      <c r="D2" s="122"/>
      <c r="G2" s="123" t="s">
        <v>90</v>
      </c>
      <c r="H2" s="123"/>
      <c r="I2" s="123"/>
      <c r="J2" s="123"/>
      <c r="K2" s="123"/>
    </row>
    <row r="3" spans="1:11" x14ac:dyDescent="0.2">
      <c r="A3" s="122"/>
      <c r="B3" s="122"/>
      <c r="C3" s="122"/>
      <c r="D3" s="122"/>
      <c r="G3" s="123"/>
      <c r="H3" s="123"/>
      <c r="I3" s="123"/>
      <c r="J3" s="123"/>
      <c r="K3" s="123"/>
    </row>
    <row r="4" spans="1:11" ht="25.5" customHeight="1" x14ac:dyDescent="0.2">
      <c r="A4" s="122" t="s">
        <v>4</v>
      </c>
      <c r="B4" s="122"/>
      <c r="C4" s="122"/>
      <c r="D4" s="122"/>
      <c r="G4" s="123"/>
      <c r="H4" s="123"/>
      <c r="I4" s="123"/>
      <c r="J4" s="123"/>
      <c r="K4" s="123"/>
    </row>
    <row r="5" spans="1:11" x14ac:dyDescent="0.2">
      <c r="A5" s="117"/>
      <c r="B5" s="124"/>
      <c r="C5" s="124"/>
      <c r="D5" s="117"/>
      <c r="E5" s="117"/>
      <c r="F5" s="117"/>
      <c r="G5" s="120"/>
    </row>
    <row r="6" spans="1:11" x14ac:dyDescent="0.2">
      <c r="A6" s="125" t="s">
        <v>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ht="15" customHeight="1" x14ac:dyDescent="0.2">
      <c r="A7" s="126" t="s">
        <v>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1" x14ac:dyDescent="0.2">
      <c r="A8" s="127" t="s">
        <v>91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1" ht="13.5" thickBot="1" x14ac:dyDescent="0.25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 t="s">
        <v>92</v>
      </c>
    </row>
    <row r="10" spans="1:11" ht="15" customHeight="1" x14ac:dyDescent="0.2">
      <c r="A10" s="129" t="s">
        <v>10</v>
      </c>
      <c r="B10" s="130" t="s">
        <v>11</v>
      </c>
      <c r="C10" s="131" t="s">
        <v>12</v>
      </c>
      <c r="D10" s="132" t="s">
        <v>13</v>
      </c>
      <c r="E10" s="133" t="s">
        <v>14</v>
      </c>
      <c r="F10" s="134" t="s">
        <v>15</v>
      </c>
      <c r="G10" s="135" t="s">
        <v>16</v>
      </c>
      <c r="H10" s="135"/>
      <c r="I10" s="136" t="s">
        <v>17</v>
      </c>
      <c r="J10" s="137"/>
      <c r="K10" s="138" t="s">
        <v>18</v>
      </c>
    </row>
    <row r="11" spans="1:11" ht="178.5" x14ac:dyDescent="0.2">
      <c r="A11" s="139"/>
      <c r="B11" s="140"/>
      <c r="C11" s="141"/>
      <c r="D11" s="142"/>
      <c r="E11" s="143"/>
      <c r="F11" s="144"/>
      <c r="G11" s="145" t="s">
        <v>20</v>
      </c>
      <c r="H11" s="146" t="s">
        <v>21</v>
      </c>
      <c r="I11" s="145" t="s">
        <v>22</v>
      </c>
      <c r="J11" s="147" t="s">
        <v>23</v>
      </c>
      <c r="K11" s="148"/>
    </row>
    <row r="12" spans="1:11" ht="13.5" thickBot="1" x14ac:dyDescent="0.25">
      <c r="A12" s="149" t="s">
        <v>38</v>
      </c>
      <c r="B12" s="150">
        <v>1</v>
      </c>
      <c r="C12" s="151" t="s">
        <v>35</v>
      </c>
      <c r="D12" s="151" t="s">
        <v>39</v>
      </c>
      <c r="E12" s="152">
        <v>91847</v>
      </c>
      <c r="F12" s="153">
        <f t="shared" ref="F12" si="0">E12*B12</f>
        <v>91847</v>
      </c>
      <c r="G12" s="154"/>
      <c r="H12" s="154"/>
      <c r="I12" s="154"/>
      <c r="J12" s="155">
        <f>F12*10%</f>
        <v>9184.7000000000007</v>
      </c>
      <c r="K12" s="156">
        <f t="shared" ref="K12" si="1">SUM(F12:J12)</f>
        <v>101031.7</v>
      </c>
    </row>
    <row r="13" spans="1:11" ht="26.25" thickBot="1" x14ac:dyDescent="0.25">
      <c r="A13" s="157" t="s">
        <v>42</v>
      </c>
      <c r="B13" s="158">
        <f>SUM(B12:B12)</f>
        <v>1</v>
      </c>
      <c r="C13" s="159"/>
      <c r="D13" s="159"/>
      <c r="E13" s="160"/>
      <c r="F13" s="161">
        <f>SUM(F12:F12)</f>
        <v>91847</v>
      </c>
      <c r="G13" s="162">
        <f>SUM(G12:G12)</f>
        <v>0</v>
      </c>
      <c r="H13" s="163"/>
      <c r="I13" s="163"/>
      <c r="J13" s="162">
        <f>SUM(J12:J12)</f>
        <v>9184.7000000000007</v>
      </c>
      <c r="K13" s="164">
        <f>SUM(K12:K12)</f>
        <v>101031.7</v>
      </c>
    </row>
    <row r="14" spans="1:11" x14ac:dyDescent="0.2">
      <c r="A14" s="165" t="s">
        <v>93</v>
      </c>
      <c r="B14" s="166">
        <v>1</v>
      </c>
      <c r="C14" s="151" t="s">
        <v>94</v>
      </c>
      <c r="D14" s="167" t="s">
        <v>47</v>
      </c>
      <c r="E14" s="168">
        <v>74150</v>
      </c>
      <c r="F14" s="169">
        <f t="shared" ref="F14:F30" si="2">E14*B14</f>
        <v>74150</v>
      </c>
      <c r="G14" s="169"/>
      <c r="H14" s="169"/>
      <c r="I14" s="169"/>
      <c r="J14" s="169">
        <f t="shared" ref="J14:J30" si="3">F14*10%</f>
        <v>7415</v>
      </c>
      <c r="K14" s="170">
        <f t="shared" ref="K14:K30" si="4">SUM(F14:J14)</f>
        <v>81565</v>
      </c>
    </row>
    <row r="15" spans="1:11" x14ac:dyDescent="0.2">
      <c r="A15" s="171" t="s">
        <v>95</v>
      </c>
      <c r="B15" s="150">
        <v>1</v>
      </c>
      <c r="C15" s="151" t="s">
        <v>96</v>
      </c>
      <c r="D15" s="151" t="s">
        <v>47</v>
      </c>
      <c r="E15" s="172">
        <v>68133</v>
      </c>
      <c r="F15" s="155">
        <f t="shared" si="2"/>
        <v>68133</v>
      </c>
      <c r="G15" s="155"/>
      <c r="H15" s="155"/>
      <c r="I15" s="155"/>
      <c r="J15" s="155">
        <f t="shared" si="3"/>
        <v>6813.3</v>
      </c>
      <c r="K15" s="173">
        <f t="shared" si="4"/>
        <v>74946.3</v>
      </c>
    </row>
    <row r="16" spans="1:11" x14ac:dyDescent="0.2">
      <c r="A16" s="174" t="s">
        <v>48</v>
      </c>
      <c r="B16" s="150">
        <v>0.5</v>
      </c>
      <c r="C16" s="172" t="s">
        <v>49</v>
      </c>
      <c r="D16" s="151" t="s">
        <v>47</v>
      </c>
      <c r="E16" s="172">
        <v>65656</v>
      </c>
      <c r="F16" s="155">
        <f t="shared" si="2"/>
        <v>32828</v>
      </c>
      <c r="G16" s="155"/>
      <c r="H16" s="155"/>
      <c r="I16" s="155"/>
      <c r="J16" s="155"/>
      <c r="K16" s="173">
        <f t="shared" si="4"/>
        <v>32828</v>
      </c>
    </row>
    <row r="17" spans="1:11" x14ac:dyDescent="0.2">
      <c r="A17" s="174"/>
      <c r="B17" s="150">
        <v>0.5</v>
      </c>
      <c r="C17" s="172" t="s">
        <v>51</v>
      </c>
      <c r="D17" s="151" t="s">
        <v>47</v>
      </c>
      <c r="E17" s="172">
        <v>66895</v>
      </c>
      <c r="F17" s="155">
        <f t="shared" si="2"/>
        <v>33447.5</v>
      </c>
      <c r="G17" s="155"/>
      <c r="H17" s="155"/>
      <c r="I17" s="155"/>
      <c r="J17" s="155"/>
      <c r="K17" s="173">
        <f t="shared" si="4"/>
        <v>33447.5</v>
      </c>
    </row>
    <row r="18" spans="1:11" x14ac:dyDescent="0.2">
      <c r="A18" s="174"/>
      <c r="B18" s="150">
        <v>0.5</v>
      </c>
      <c r="C18" s="172" t="s">
        <v>51</v>
      </c>
      <c r="D18" s="151" t="s">
        <v>47</v>
      </c>
      <c r="E18" s="172">
        <v>66895</v>
      </c>
      <c r="F18" s="155">
        <f t="shared" si="2"/>
        <v>33447.5</v>
      </c>
      <c r="G18" s="155"/>
      <c r="H18" s="155"/>
      <c r="I18" s="155"/>
      <c r="J18" s="155"/>
      <c r="K18" s="173">
        <f t="shared" si="4"/>
        <v>33447.5</v>
      </c>
    </row>
    <row r="19" spans="1:11" x14ac:dyDescent="0.2">
      <c r="A19" s="174"/>
      <c r="B19" s="150">
        <v>0.5</v>
      </c>
      <c r="C19" s="172" t="s">
        <v>46</v>
      </c>
      <c r="D19" s="151" t="s">
        <v>47</v>
      </c>
      <c r="E19" s="172">
        <v>68133</v>
      </c>
      <c r="F19" s="155">
        <f t="shared" si="2"/>
        <v>34066.5</v>
      </c>
      <c r="G19" s="155"/>
      <c r="H19" s="155"/>
      <c r="I19" s="155"/>
      <c r="J19" s="155"/>
      <c r="K19" s="173">
        <f t="shared" si="4"/>
        <v>34066.5</v>
      </c>
    </row>
    <row r="20" spans="1:11" x14ac:dyDescent="0.2">
      <c r="A20" s="174"/>
      <c r="B20" s="150">
        <v>0.5</v>
      </c>
      <c r="C20" s="172" t="s">
        <v>49</v>
      </c>
      <c r="D20" s="151" t="s">
        <v>47</v>
      </c>
      <c r="E20" s="172">
        <v>65656</v>
      </c>
      <c r="F20" s="155">
        <f t="shared" si="2"/>
        <v>32828</v>
      </c>
      <c r="G20" s="175"/>
      <c r="H20" s="175"/>
      <c r="I20" s="175"/>
      <c r="J20" s="155"/>
      <c r="K20" s="173">
        <f t="shared" si="4"/>
        <v>32828</v>
      </c>
    </row>
    <row r="21" spans="1:11" x14ac:dyDescent="0.2">
      <c r="A21" s="174"/>
      <c r="B21" s="150">
        <v>0.5</v>
      </c>
      <c r="C21" s="172" t="s">
        <v>52</v>
      </c>
      <c r="D21" s="151" t="s">
        <v>53</v>
      </c>
      <c r="E21" s="172">
        <v>58754</v>
      </c>
      <c r="F21" s="155">
        <f t="shared" si="2"/>
        <v>29377</v>
      </c>
      <c r="G21" s="175"/>
      <c r="H21" s="175"/>
      <c r="I21" s="175"/>
      <c r="J21" s="155"/>
      <c r="K21" s="173">
        <f t="shared" si="4"/>
        <v>29377</v>
      </c>
    </row>
    <row r="22" spans="1:11" x14ac:dyDescent="0.2">
      <c r="A22" s="174"/>
      <c r="B22" s="150">
        <v>0.5</v>
      </c>
      <c r="C22" s="151" t="s">
        <v>97</v>
      </c>
      <c r="D22" s="151" t="s">
        <v>47</v>
      </c>
      <c r="E22" s="172">
        <v>68133</v>
      </c>
      <c r="F22" s="155">
        <f t="shared" si="2"/>
        <v>34066.5</v>
      </c>
      <c r="G22" s="155"/>
      <c r="H22" s="155"/>
      <c r="I22" s="155"/>
      <c r="J22" s="155">
        <f>E22*10%</f>
        <v>6813.3</v>
      </c>
      <c r="K22" s="173">
        <f t="shared" si="4"/>
        <v>40879.800000000003</v>
      </c>
    </row>
    <row r="23" spans="1:11" x14ac:dyDescent="0.2">
      <c r="A23" s="174"/>
      <c r="B23" s="150">
        <v>1.5</v>
      </c>
      <c r="C23" s="172" t="s">
        <v>52</v>
      </c>
      <c r="D23" s="151" t="s">
        <v>47</v>
      </c>
      <c r="E23" s="172">
        <v>62293</v>
      </c>
      <c r="F23" s="155">
        <f t="shared" si="2"/>
        <v>93439.5</v>
      </c>
      <c r="G23" s="155"/>
      <c r="H23" s="155"/>
      <c r="I23" s="155"/>
      <c r="J23" s="155">
        <f>E23*10%</f>
        <v>6229.3</v>
      </c>
      <c r="K23" s="173">
        <f t="shared" si="4"/>
        <v>99668.800000000003</v>
      </c>
    </row>
    <row r="24" spans="1:11" x14ac:dyDescent="0.2">
      <c r="A24" s="174"/>
      <c r="B24" s="150">
        <v>0.4</v>
      </c>
      <c r="C24" s="151" t="s">
        <v>97</v>
      </c>
      <c r="D24" s="151" t="s">
        <v>47</v>
      </c>
      <c r="E24" s="172">
        <v>68133</v>
      </c>
      <c r="F24" s="155">
        <f t="shared" si="2"/>
        <v>27253.200000000001</v>
      </c>
      <c r="G24" s="155"/>
      <c r="H24" s="155"/>
      <c r="I24" s="155"/>
      <c r="J24" s="155">
        <f>E24*10%</f>
        <v>6813.3</v>
      </c>
      <c r="K24" s="173">
        <f t="shared" si="4"/>
        <v>34066.5</v>
      </c>
    </row>
    <row r="25" spans="1:11" x14ac:dyDescent="0.2">
      <c r="A25" s="174"/>
      <c r="B25" s="150">
        <v>0.5</v>
      </c>
      <c r="C25" s="172" t="s">
        <v>52</v>
      </c>
      <c r="D25" s="151" t="s">
        <v>53</v>
      </c>
      <c r="E25" s="172">
        <v>58754</v>
      </c>
      <c r="F25" s="155">
        <f t="shared" si="2"/>
        <v>29377</v>
      </c>
      <c r="G25" s="155"/>
      <c r="H25" s="155"/>
      <c r="I25" s="155"/>
      <c r="J25" s="155"/>
      <c r="K25" s="173">
        <f t="shared" si="4"/>
        <v>29377</v>
      </c>
    </row>
    <row r="26" spans="1:11" x14ac:dyDescent="0.2">
      <c r="A26" s="176" t="s">
        <v>54</v>
      </c>
      <c r="B26" s="150">
        <v>0.5</v>
      </c>
      <c r="C26" s="172" t="s">
        <v>46</v>
      </c>
      <c r="D26" s="151" t="s">
        <v>47</v>
      </c>
      <c r="E26" s="172">
        <v>68133</v>
      </c>
      <c r="F26" s="155">
        <f t="shared" si="2"/>
        <v>34066.5</v>
      </c>
      <c r="G26" s="155"/>
      <c r="H26" s="155"/>
      <c r="I26" s="155"/>
      <c r="J26" s="155"/>
      <c r="K26" s="173">
        <f t="shared" si="4"/>
        <v>34066.5</v>
      </c>
    </row>
    <row r="27" spans="1:11" x14ac:dyDescent="0.2">
      <c r="A27" s="176"/>
      <c r="B27" s="150">
        <v>0.25</v>
      </c>
      <c r="C27" s="172" t="s">
        <v>46</v>
      </c>
      <c r="D27" s="151" t="s">
        <v>47</v>
      </c>
      <c r="E27" s="172">
        <v>68133</v>
      </c>
      <c r="F27" s="155">
        <f t="shared" si="2"/>
        <v>17033.25</v>
      </c>
      <c r="G27" s="155"/>
      <c r="H27" s="155"/>
      <c r="I27" s="155"/>
      <c r="J27" s="155"/>
      <c r="K27" s="173">
        <f t="shared" si="4"/>
        <v>17033.25</v>
      </c>
    </row>
    <row r="28" spans="1:11" x14ac:dyDescent="0.2">
      <c r="A28" s="176"/>
      <c r="B28" s="150">
        <v>0.25</v>
      </c>
      <c r="C28" s="172" t="s">
        <v>55</v>
      </c>
      <c r="D28" s="151" t="s">
        <v>47</v>
      </c>
      <c r="E28" s="172">
        <v>63355</v>
      </c>
      <c r="F28" s="155">
        <f t="shared" si="2"/>
        <v>15838.75</v>
      </c>
      <c r="G28" s="155"/>
      <c r="H28" s="155"/>
      <c r="I28" s="155"/>
      <c r="J28" s="155"/>
      <c r="K28" s="173">
        <f t="shared" si="4"/>
        <v>15838.75</v>
      </c>
    </row>
    <row r="29" spans="1:11" ht="25.5" x14ac:dyDescent="0.2">
      <c r="A29" s="171" t="s">
        <v>56</v>
      </c>
      <c r="B29" s="150">
        <v>1</v>
      </c>
      <c r="C29" s="151" t="s">
        <v>33</v>
      </c>
      <c r="D29" s="151" t="s">
        <v>57</v>
      </c>
      <c r="E29" s="172">
        <v>77867</v>
      </c>
      <c r="F29" s="155">
        <f t="shared" si="2"/>
        <v>77867</v>
      </c>
      <c r="G29" s="155"/>
      <c r="H29" s="155"/>
      <c r="I29" s="155"/>
      <c r="J29" s="155">
        <f t="shared" si="3"/>
        <v>7786.7000000000007</v>
      </c>
      <c r="K29" s="173">
        <f t="shared" si="4"/>
        <v>85653.7</v>
      </c>
    </row>
    <row r="30" spans="1:11" ht="13.5" thickBot="1" x14ac:dyDescent="0.25">
      <c r="A30" s="177" t="s">
        <v>98</v>
      </c>
      <c r="B30" s="178">
        <v>1</v>
      </c>
      <c r="C30" s="179" t="s">
        <v>96</v>
      </c>
      <c r="D30" s="180" t="s">
        <v>53</v>
      </c>
      <c r="E30" s="180">
        <v>62470</v>
      </c>
      <c r="F30" s="181">
        <f t="shared" si="2"/>
        <v>62470</v>
      </c>
      <c r="G30" s="181"/>
      <c r="H30" s="181"/>
      <c r="I30" s="181"/>
      <c r="J30" s="181">
        <f t="shared" si="3"/>
        <v>6247</v>
      </c>
      <c r="K30" s="182">
        <f t="shared" si="4"/>
        <v>68717</v>
      </c>
    </row>
    <row r="31" spans="1:11" ht="13.5" thickBot="1" x14ac:dyDescent="0.25">
      <c r="A31" s="157" t="s">
        <v>58</v>
      </c>
      <c r="B31" s="158">
        <f>SUM(B14:B30)</f>
        <v>10.9</v>
      </c>
      <c r="C31" s="159"/>
      <c r="D31" s="159"/>
      <c r="E31" s="159"/>
      <c r="F31" s="159">
        <f t="shared" ref="F31:K31" si="5">SUM(F14:F30)</f>
        <v>729689.2</v>
      </c>
      <c r="G31" s="159">
        <f t="shared" si="5"/>
        <v>0</v>
      </c>
      <c r="H31" s="159">
        <f t="shared" si="5"/>
        <v>0</v>
      </c>
      <c r="I31" s="159">
        <f t="shared" si="5"/>
        <v>0</v>
      </c>
      <c r="J31" s="159">
        <f t="shared" si="5"/>
        <v>48117.899999999994</v>
      </c>
      <c r="K31" s="183">
        <f t="shared" si="5"/>
        <v>777807.09999999986</v>
      </c>
    </row>
    <row r="32" spans="1:11" x14ac:dyDescent="0.2">
      <c r="A32" s="184" t="s">
        <v>99</v>
      </c>
      <c r="B32" s="150">
        <v>1</v>
      </c>
      <c r="C32" s="151" t="s">
        <v>46</v>
      </c>
      <c r="D32" s="151" t="s">
        <v>66</v>
      </c>
      <c r="E32" s="185">
        <v>78398</v>
      </c>
      <c r="F32" s="172">
        <f t="shared" ref="F32:F35" si="6">E32*B32</f>
        <v>78398</v>
      </c>
      <c r="G32" s="186"/>
      <c r="H32" s="186"/>
      <c r="I32" s="186"/>
      <c r="J32" s="168">
        <f t="shared" ref="J32:J35" si="7">F32*10%</f>
        <v>7839.8</v>
      </c>
      <c r="K32" s="173">
        <f t="shared" ref="K32:K35" si="8">SUM(F32:J32)</f>
        <v>86237.8</v>
      </c>
    </row>
    <row r="33" spans="1:11" x14ac:dyDescent="0.2">
      <c r="A33" s="187" t="s">
        <v>68</v>
      </c>
      <c r="B33" s="150">
        <v>1</v>
      </c>
      <c r="C33" s="151" t="s">
        <v>100</v>
      </c>
      <c r="D33" s="151" t="s">
        <v>73</v>
      </c>
      <c r="E33" s="185">
        <v>60701</v>
      </c>
      <c r="F33" s="172">
        <f t="shared" si="6"/>
        <v>60701</v>
      </c>
      <c r="G33" s="186"/>
      <c r="H33" s="186"/>
      <c r="I33" s="186"/>
      <c r="J33" s="168">
        <f t="shared" si="7"/>
        <v>6070.1</v>
      </c>
      <c r="K33" s="173">
        <f t="shared" si="8"/>
        <v>66771.100000000006</v>
      </c>
    </row>
    <row r="34" spans="1:11" x14ac:dyDescent="0.2">
      <c r="A34" s="171" t="s">
        <v>70</v>
      </c>
      <c r="B34" s="150">
        <v>0.5</v>
      </c>
      <c r="C34" s="151" t="s">
        <v>94</v>
      </c>
      <c r="D34" s="151" t="s">
        <v>66</v>
      </c>
      <c r="E34" s="185">
        <v>85477</v>
      </c>
      <c r="F34" s="172">
        <f t="shared" si="6"/>
        <v>42738.5</v>
      </c>
      <c r="G34" s="186"/>
      <c r="H34" s="186"/>
      <c r="I34" s="186"/>
      <c r="J34" s="168"/>
      <c r="K34" s="173">
        <f t="shared" si="8"/>
        <v>42738.5</v>
      </c>
    </row>
    <row r="35" spans="1:11" ht="26.25" thickBot="1" x14ac:dyDescent="0.25">
      <c r="A35" s="188" t="s">
        <v>101</v>
      </c>
      <c r="B35" s="178">
        <v>1</v>
      </c>
      <c r="C35" s="180" t="s">
        <v>46</v>
      </c>
      <c r="D35" s="180" t="s">
        <v>73</v>
      </c>
      <c r="E35" s="189">
        <v>61940</v>
      </c>
      <c r="F35" s="180">
        <f t="shared" si="6"/>
        <v>61940</v>
      </c>
      <c r="G35" s="190"/>
      <c r="H35" s="190"/>
      <c r="I35" s="190"/>
      <c r="J35" s="191">
        <f t="shared" si="7"/>
        <v>6194</v>
      </c>
      <c r="K35" s="182">
        <f t="shared" si="8"/>
        <v>68134</v>
      </c>
    </row>
    <row r="36" spans="1:11" ht="26.25" thickBot="1" x14ac:dyDescent="0.25">
      <c r="A36" s="157" t="s">
        <v>74</v>
      </c>
      <c r="B36" s="158">
        <f>SUM(B32:B35)</f>
        <v>3.5</v>
      </c>
      <c r="C36" s="159"/>
      <c r="D36" s="159"/>
      <c r="E36" s="192"/>
      <c r="F36" s="193">
        <f>SUM(F32:F35)</f>
        <v>243777.5</v>
      </c>
      <c r="G36" s="193"/>
      <c r="H36" s="193"/>
      <c r="I36" s="193"/>
      <c r="J36" s="193">
        <f>SUM(J32:J35)</f>
        <v>20103.900000000001</v>
      </c>
      <c r="K36" s="194">
        <f>SUM(K32:K35)</f>
        <v>263881.40000000002</v>
      </c>
    </row>
    <row r="37" spans="1:11" x14ac:dyDescent="0.2">
      <c r="A37" s="195" t="s">
        <v>102</v>
      </c>
      <c r="B37" s="166">
        <v>1</v>
      </c>
      <c r="C37" s="167" t="s">
        <v>46</v>
      </c>
      <c r="D37" s="167" t="s">
        <v>103</v>
      </c>
      <c r="E37" s="196">
        <v>55215</v>
      </c>
      <c r="F37" s="197">
        <f>E37*B37</f>
        <v>55215</v>
      </c>
      <c r="G37" s="197"/>
      <c r="H37" s="197"/>
      <c r="I37" s="197"/>
      <c r="J37" s="198">
        <f>F37*10%</f>
        <v>5521.5</v>
      </c>
      <c r="K37" s="199">
        <f>SUM(F37:J37)</f>
        <v>60736.5</v>
      </c>
    </row>
    <row r="38" spans="1:11" ht="25.5" x14ac:dyDescent="0.2">
      <c r="A38" s="171" t="s">
        <v>104</v>
      </c>
      <c r="B38" s="150">
        <v>1</v>
      </c>
      <c r="C38" s="167" t="s">
        <v>46</v>
      </c>
      <c r="D38" s="167" t="s">
        <v>103</v>
      </c>
      <c r="E38" s="185">
        <v>55215</v>
      </c>
      <c r="F38" s="186">
        <f t="shared" ref="F38:F40" si="9">E38*B38</f>
        <v>55215</v>
      </c>
      <c r="G38" s="186"/>
      <c r="H38" s="186"/>
      <c r="I38" s="186"/>
      <c r="J38" s="200">
        <f t="shared" ref="J38:J40" si="10">F38*10%</f>
        <v>5521.5</v>
      </c>
      <c r="K38" s="201">
        <f t="shared" ref="K38:K40" si="11">SUM(F38:J38)</f>
        <v>60736.5</v>
      </c>
    </row>
    <row r="39" spans="1:11" x14ac:dyDescent="0.2">
      <c r="A39" s="202" t="s">
        <v>105</v>
      </c>
      <c r="B39" s="150">
        <v>1</v>
      </c>
      <c r="C39" s="151" t="s">
        <v>49</v>
      </c>
      <c r="D39" s="151" t="s">
        <v>103</v>
      </c>
      <c r="E39" s="185">
        <v>53799</v>
      </c>
      <c r="F39" s="186">
        <f t="shared" si="9"/>
        <v>53799</v>
      </c>
      <c r="G39" s="186"/>
      <c r="H39" s="186"/>
      <c r="I39" s="186"/>
      <c r="J39" s="200">
        <f t="shared" si="10"/>
        <v>5379.9000000000005</v>
      </c>
      <c r="K39" s="201">
        <f t="shared" si="11"/>
        <v>59178.9</v>
      </c>
    </row>
    <row r="40" spans="1:11" ht="13.5" thickBot="1" x14ac:dyDescent="0.25">
      <c r="A40" s="203" t="s">
        <v>106</v>
      </c>
      <c r="B40" s="178">
        <v>1</v>
      </c>
      <c r="C40" s="179" t="s">
        <v>60</v>
      </c>
      <c r="D40" s="179" t="s">
        <v>103</v>
      </c>
      <c r="E40" s="189">
        <v>53268</v>
      </c>
      <c r="F40" s="190">
        <f t="shared" si="9"/>
        <v>53268</v>
      </c>
      <c r="G40" s="190"/>
      <c r="H40" s="190"/>
      <c r="I40" s="190"/>
      <c r="J40" s="204">
        <f t="shared" si="10"/>
        <v>5326.8</v>
      </c>
      <c r="K40" s="205">
        <f t="shared" si="11"/>
        <v>58594.8</v>
      </c>
    </row>
    <row r="41" spans="1:11" ht="26.25" thickBot="1" x14ac:dyDescent="0.25">
      <c r="A41" s="157" t="s">
        <v>107</v>
      </c>
      <c r="B41" s="158">
        <f>SUM(B37:B40)</f>
        <v>4</v>
      </c>
      <c r="C41" s="206"/>
      <c r="D41" s="206"/>
      <c r="E41" s="207"/>
      <c r="F41" s="208">
        <f>SUM(F37:F40)</f>
        <v>217497</v>
      </c>
      <c r="G41" s="208">
        <f t="shared" ref="G41:K41" si="12">SUM(G37:G40)</f>
        <v>0</v>
      </c>
      <c r="H41" s="208">
        <f t="shared" si="12"/>
        <v>0</v>
      </c>
      <c r="I41" s="208">
        <f t="shared" si="12"/>
        <v>0</v>
      </c>
      <c r="J41" s="193">
        <f t="shared" si="12"/>
        <v>21749.7</v>
      </c>
      <c r="K41" s="194">
        <f t="shared" si="12"/>
        <v>239246.7</v>
      </c>
    </row>
    <row r="42" spans="1:11" x14ac:dyDescent="0.2">
      <c r="A42" s="209" t="s">
        <v>75</v>
      </c>
      <c r="B42" s="166">
        <v>1</v>
      </c>
      <c r="C42" s="168"/>
      <c r="D42" s="167" t="s">
        <v>76</v>
      </c>
      <c r="E42" s="196">
        <v>51144</v>
      </c>
      <c r="F42" s="197">
        <f>E42*B42</f>
        <v>51144</v>
      </c>
      <c r="G42" s="197"/>
      <c r="H42" s="197"/>
      <c r="I42" s="197"/>
      <c r="J42" s="198">
        <f>F42*10%</f>
        <v>5114.4000000000005</v>
      </c>
      <c r="K42" s="199">
        <f>SUM(F42:J42)</f>
        <v>56258.400000000001</v>
      </c>
    </row>
    <row r="43" spans="1:11" ht="25.5" x14ac:dyDescent="0.2">
      <c r="A43" s="149" t="s">
        <v>77</v>
      </c>
      <c r="B43" s="150">
        <v>1</v>
      </c>
      <c r="C43" s="172"/>
      <c r="D43" s="151" t="s">
        <v>78</v>
      </c>
      <c r="E43" s="185">
        <v>50259</v>
      </c>
      <c r="F43" s="186">
        <f t="shared" ref="F43:F51" si="13">E43*B43</f>
        <v>50259</v>
      </c>
      <c r="G43" s="186"/>
      <c r="H43" s="186"/>
      <c r="I43" s="186"/>
      <c r="J43" s="200">
        <f t="shared" ref="J43:J51" si="14">F43*10%</f>
        <v>5025.9000000000005</v>
      </c>
      <c r="K43" s="201">
        <f t="shared" ref="K43:K51" si="15">SUM(F43:J43)</f>
        <v>55284.9</v>
      </c>
    </row>
    <row r="44" spans="1:11" x14ac:dyDescent="0.2">
      <c r="A44" s="184" t="s">
        <v>108</v>
      </c>
      <c r="B44" s="150">
        <v>0.5</v>
      </c>
      <c r="C44" s="172"/>
      <c r="D44" s="151" t="s">
        <v>78</v>
      </c>
      <c r="E44" s="185">
        <v>50259</v>
      </c>
      <c r="F44" s="186">
        <f t="shared" si="13"/>
        <v>25129.5</v>
      </c>
      <c r="G44" s="186"/>
      <c r="H44" s="186"/>
      <c r="I44" s="186"/>
      <c r="J44" s="200"/>
      <c r="K44" s="201">
        <f t="shared" si="15"/>
        <v>25129.5</v>
      </c>
    </row>
    <row r="45" spans="1:11" x14ac:dyDescent="0.2">
      <c r="A45" s="184" t="s">
        <v>109</v>
      </c>
      <c r="B45" s="150">
        <v>1</v>
      </c>
      <c r="C45" s="172"/>
      <c r="D45" s="151" t="s">
        <v>78</v>
      </c>
      <c r="E45" s="185">
        <v>50259</v>
      </c>
      <c r="F45" s="186">
        <f t="shared" si="13"/>
        <v>50259</v>
      </c>
      <c r="G45" s="186"/>
      <c r="H45" s="186"/>
      <c r="I45" s="186"/>
      <c r="J45" s="200">
        <f t="shared" si="14"/>
        <v>5025.9000000000005</v>
      </c>
      <c r="K45" s="201">
        <f t="shared" si="15"/>
        <v>55284.9</v>
      </c>
    </row>
    <row r="46" spans="1:11" x14ac:dyDescent="0.2">
      <c r="A46" s="184" t="s">
        <v>110</v>
      </c>
      <c r="B46" s="150">
        <v>1</v>
      </c>
      <c r="C46" s="172"/>
      <c r="D46" s="151" t="s">
        <v>78</v>
      </c>
      <c r="E46" s="185">
        <v>50259</v>
      </c>
      <c r="F46" s="186">
        <f t="shared" si="13"/>
        <v>50259</v>
      </c>
      <c r="G46" s="186"/>
      <c r="H46" s="186"/>
      <c r="I46" s="186"/>
      <c r="J46" s="200">
        <f t="shared" si="14"/>
        <v>5025.9000000000005</v>
      </c>
      <c r="K46" s="201">
        <f t="shared" si="15"/>
        <v>55284.9</v>
      </c>
    </row>
    <row r="47" spans="1:11" x14ac:dyDescent="0.2">
      <c r="A47" s="187" t="s">
        <v>79</v>
      </c>
      <c r="B47" s="150">
        <v>5</v>
      </c>
      <c r="C47" s="172"/>
      <c r="D47" s="151" t="s">
        <v>80</v>
      </c>
      <c r="E47" s="185">
        <v>49729</v>
      </c>
      <c r="F47" s="186">
        <f t="shared" si="13"/>
        <v>248645</v>
      </c>
      <c r="G47" s="186"/>
      <c r="H47" s="186">
        <f>17697*20%*B47</f>
        <v>17697</v>
      </c>
      <c r="I47" s="186"/>
      <c r="J47" s="200">
        <f t="shared" si="14"/>
        <v>24864.5</v>
      </c>
      <c r="K47" s="201">
        <f t="shared" si="15"/>
        <v>291206.5</v>
      </c>
    </row>
    <row r="48" spans="1:11" x14ac:dyDescent="0.2">
      <c r="A48" s="171" t="s">
        <v>111</v>
      </c>
      <c r="B48" s="150">
        <v>1</v>
      </c>
      <c r="C48" s="172"/>
      <c r="D48" s="151" t="s">
        <v>80</v>
      </c>
      <c r="E48" s="185">
        <v>49729</v>
      </c>
      <c r="F48" s="186">
        <f t="shared" si="13"/>
        <v>49729</v>
      </c>
      <c r="G48" s="186"/>
      <c r="H48" s="186"/>
      <c r="I48" s="186"/>
      <c r="J48" s="200">
        <f t="shared" si="14"/>
        <v>4972.9000000000005</v>
      </c>
      <c r="K48" s="201">
        <f t="shared" si="15"/>
        <v>54701.9</v>
      </c>
    </row>
    <row r="49" spans="1:11" x14ac:dyDescent="0.2">
      <c r="A49" s="187" t="s">
        <v>112</v>
      </c>
      <c r="B49" s="150">
        <v>2</v>
      </c>
      <c r="C49" s="172"/>
      <c r="D49" s="151" t="s">
        <v>83</v>
      </c>
      <c r="E49" s="185">
        <v>49021</v>
      </c>
      <c r="F49" s="186">
        <f t="shared" si="13"/>
        <v>98042</v>
      </c>
      <c r="G49" s="186"/>
      <c r="H49" s="186"/>
      <c r="I49" s="186"/>
      <c r="J49" s="200">
        <f t="shared" si="14"/>
        <v>9804.2000000000007</v>
      </c>
      <c r="K49" s="201">
        <f t="shared" si="15"/>
        <v>107846.2</v>
      </c>
    </row>
    <row r="50" spans="1:11" x14ac:dyDescent="0.2">
      <c r="A50" s="187" t="s">
        <v>84</v>
      </c>
      <c r="B50" s="150">
        <v>1</v>
      </c>
      <c r="C50" s="172"/>
      <c r="D50" s="151" t="s">
        <v>83</v>
      </c>
      <c r="E50" s="185">
        <v>49021</v>
      </c>
      <c r="F50" s="186">
        <f t="shared" si="13"/>
        <v>49021</v>
      </c>
      <c r="G50" s="186"/>
      <c r="H50" s="186"/>
      <c r="I50" s="186"/>
      <c r="J50" s="200">
        <f t="shared" si="14"/>
        <v>4902.1000000000004</v>
      </c>
      <c r="K50" s="201">
        <f t="shared" si="15"/>
        <v>53923.1</v>
      </c>
    </row>
    <row r="51" spans="1:11" ht="13.5" thickBot="1" x14ac:dyDescent="0.25">
      <c r="A51" s="210" t="s">
        <v>85</v>
      </c>
      <c r="B51" s="178">
        <v>2</v>
      </c>
      <c r="C51" s="180"/>
      <c r="D51" s="179" t="s">
        <v>83</v>
      </c>
      <c r="E51" s="189">
        <v>49021</v>
      </c>
      <c r="F51" s="190">
        <f t="shared" si="13"/>
        <v>98042</v>
      </c>
      <c r="G51" s="190"/>
      <c r="H51" s="190"/>
      <c r="I51" s="190"/>
      <c r="J51" s="204">
        <f t="shared" si="14"/>
        <v>9804.2000000000007</v>
      </c>
      <c r="K51" s="205">
        <f t="shared" si="15"/>
        <v>107846.2</v>
      </c>
    </row>
    <row r="52" spans="1:11" ht="13.5" thickBot="1" x14ac:dyDescent="0.25">
      <c r="A52" s="211" t="s">
        <v>86</v>
      </c>
      <c r="B52" s="158">
        <f>SUM(B42:B51)</f>
        <v>15.5</v>
      </c>
      <c r="C52" s="159"/>
      <c r="D52" s="159"/>
      <c r="E52" s="208"/>
      <c r="F52" s="208">
        <f t="shared" ref="F52:K52" si="16">SUM(F42:F51)</f>
        <v>770529.5</v>
      </c>
      <c r="G52" s="208">
        <f t="shared" si="16"/>
        <v>0</v>
      </c>
      <c r="H52" s="208">
        <f t="shared" si="16"/>
        <v>17697</v>
      </c>
      <c r="I52" s="208">
        <f t="shared" si="16"/>
        <v>0</v>
      </c>
      <c r="J52" s="193">
        <f t="shared" si="16"/>
        <v>74540.000000000015</v>
      </c>
      <c r="K52" s="194">
        <f t="shared" si="16"/>
        <v>862766.49999999988</v>
      </c>
    </row>
    <row r="53" spans="1:11" ht="13.5" thickBot="1" x14ac:dyDescent="0.25">
      <c r="A53" s="212" t="s">
        <v>87</v>
      </c>
      <c r="B53" s="213">
        <f>B13+B31+B36+B41+B52</f>
        <v>34.9</v>
      </c>
      <c r="C53" s="214">
        <f>C13+C31+C36+C41+C52</f>
        <v>0</v>
      </c>
      <c r="D53" s="214">
        <f>D13+D31+D36+D41+D52</f>
        <v>0</v>
      </c>
      <c r="E53" s="215"/>
      <c r="F53" s="216">
        <f t="shared" ref="F53:K53" si="17">F13+F31+F36+F52+F41</f>
        <v>2053340.2</v>
      </c>
      <c r="G53" s="216">
        <f t="shared" si="17"/>
        <v>0</v>
      </c>
      <c r="H53" s="216">
        <f t="shared" si="17"/>
        <v>17697</v>
      </c>
      <c r="I53" s="216">
        <f t="shared" si="17"/>
        <v>0</v>
      </c>
      <c r="J53" s="216">
        <f t="shared" si="17"/>
        <v>173696.2</v>
      </c>
      <c r="K53" s="217">
        <f t="shared" si="17"/>
        <v>2244733.4</v>
      </c>
    </row>
    <row r="54" spans="1:11" x14ac:dyDescent="0.2">
      <c r="A54" s="218"/>
      <c r="B54" s="120"/>
      <c r="C54" s="218"/>
      <c r="D54" s="218"/>
    </row>
    <row r="55" spans="1:11" x14ac:dyDescent="0.2">
      <c r="A55" s="218" t="s">
        <v>88</v>
      </c>
      <c r="B55" s="120"/>
      <c r="C55" s="218"/>
      <c r="D55" s="218"/>
      <c r="E55" s="118" t="s">
        <v>89</v>
      </c>
    </row>
    <row r="56" spans="1:11" x14ac:dyDescent="0.2">
      <c r="A56" s="218"/>
      <c r="B56" s="120"/>
      <c r="C56" s="218"/>
      <c r="D56" s="218"/>
    </row>
    <row r="57" spans="1:11" x14ac:dyDescent="0.2">
      <c r="A57" s="218"/>
      <c r="B57" s="120"/>
      <c r="C57" s="218"/>
      <c r="D57" s="218"/>
    </row>
    <row r="58" spans="1:11" x14ac:dyDescent="0.2">
      <c r="A58" s="218"/>
      <c r="B58" s="120"/>
      <c r="C58" s="218"/>
      <c r="D58" s="218"/>
    </row>
    <row r="59" spans="1:11" x14ac:dyDescent="0.2">
      <c r="A59" s="218"/>
      <c r="B59" s="120"/>
      <c r="C59" s="218"/>
      <c r="D59" s="218"/>
    </row>
    <row r="60" spans="1:11" x14ac:dyDescent="0.2">
      <c r="A60" s="218"/>
      <c r="B60" s="120"/>
      <c r="C60" s="218"/>
      <c r="D60" s="218"/>
    </row>
    <row r="61" spans="1:11" x14ac:dyDescent="0.2">
      <c r="A61" s="218"/>
      <c r="B61" s="120"/>
      <c r="C61" s="218"/>
      <c r="D61" s="218"/>
    </row>
  </sheetData>
  <mergeCells count="17">
    <mergeCell ref="G10:H10"/>
    <mergeCell ref="I10:J10"/>
    <mergeCell ref="K10:K11"/>
    <mergeCell ref="A16:A25"/>
    <mergeCell ref="A26:A28"/>
    <mergeCell ref="A10:A11"/>
    <mergeCell ref="B10:B11"/>
    <mergeCell ref="C10:C11"/>
    <mergeCell ref="D10:D11"/>
    <mergeCell ref="E10:E11"/>
    <mergeCell ref="F10:F11"/>
    <mergeCell ref="A2:D3"/>
    <mergeCell ref="G2:K4"/>
    <mergeCell ref="A4:D4"/>
    <mergeCell ref="A6:K6"/>
    <mergeCell ref="A7:K7"/>
    <mergeCell ref="A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бюджет</vt:lpstr>
      <vt:lpstr>ссчет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2019-10-16T10:02:11Z</dcterms:modified>
</cp:coreProperties>
</file>